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11 - Zateplení objektu OU" sheetId="2" r:id="rId2"/>
    <sheet name="21 - Zateplení objektu př..." sheetId="3" r:id="rId3"/>
    <sheet name="Pokyny pro vyplnění" sheetId="4" r:id="rId4"/>
  </sheets>
  <definedNames>
    <definedName name="_xlnm.Print_Area" localSheetId="0">'Rekapitulace stavby'!$D$4:$AO$33,'Rekapitulace stavby'!$C$39:$AQ$54</definedName>
    <definedName name="_xlnm.Print_Titles" localSheetId="0">'Rekapitulace stavby'!$49:$49</definedName>
    <definedName name="_xlnm._FilterDatabase" localSheetId="1" hidden="1">'11 - Zateplení objektu OU'!$C$97:$K$349</definedName>
    <definedName name="_xlnm.Print_Area" localSheetId="1">'11 - Zateplení objektu OU'!$C$4:$J$36,'11 - Zateplení objektu OU'!$C$42:$J$79,'11 - Zateplení objektu OU'!$C$85:$K$349</definedName>
    <definedName name="_xlnm.Print_Titles" localSheetId="1">'11 - Zateplení objektu OU'!$97:$97</definedName>
    <definedName name="_xlnm._FilterDatabase" localSheetId="2" hidden="1">'21 - Zateplení objektu př...'!$C$95:$K$308</definedName>
    <definedName name="_xlnm.Print_Area" localSheetId="2">'21 - Zateplení objektu př...'!$C$4:$J$36,'21 - Zateplení objektu př...'!$C$42:$J$77,'21 - Zateplení objektu př...'!$C$83:$K$308</definedName>
    <definedName name="_xlnm.Print_Titles" localSheetId="2">'21 - Zateplení objektu př...'!$95:$95</definedName>
    <definedName name="_xlnm.Print_Area" localSheetId="3">'Pokyny pro vyplnění'!$B$2:$K$69,'Pokyny pro vyplnění'!$B$72:$K$116,'Pokyny pro vyplnění'!$B$119:$K$188,'Pokyny pro vyplnění'!$B$196:$K$216</definedName>
  </definedNames>
  <calcPr/>
</workbook>
</file>

<file path=xl/calcChain.xml><?xml version="1.0" encoding="utf-8"?>
<calcChain xmlns="http://schemas.openxmlformats.org/spreadsheetml/2006/main">
  <c i="1" r="AY53"/>
  <c r="AX53"/>
  <c i="3" r="BI308"/>
  <c r="BH308"/>
  <c r="BG308"/>
  <c r="BF308"/>
  <c r="T308"/>
  <c r="T307"/>
  <c r="R308"/>
  <c r="R307"/>
  <c r="P308"/>
  <c r="P307"/>
  <c r="BK308"/>
  <c r="BK307"/>
  <c r="J307"/>
  <c r="J308"/>
  <c r="BE308"/>
  <c r="J76"/>
  <c r="BI306"/>
  <c r="BH306"/>
  <c r="BG306"/>
  <c r="BF306"/>
  <c r="T306"/>
  <c r="R306"/>
  <c r="P306"/>
  <c r="BK306"/>
  <c r="J306"/>
  <c r="BE306"/>
  <c r="BI305"/>
  <c r="BH305"/>
  <c r="BG305"/>
  <c r="BF305"/>
  <c r="T305"/>
  <c r="R305"/>
  <c r="P305"/>
  <c r="BK305"/>
  <c r="J305"/>
  <c r="BE305"/>
  <c r="BI304"/>
  <c r="BH304"/>
  <c r="BG304"/>
  <c r="BF304"/>
  <c r="T304"/>
  <c r="T303"/>
  <c r="R304"/>
  <c r="R303"/>
  <c r="P304"/>
  <c r="P303"/>
  <c r="BK304"/>
  <c r="BK303"/>
  <c r="J303"/>
  <c r="J304"/>
  <c r="BE304"/>
  <c r="J75"/>
  <c r="BI302"/>
  <c r="BH302"/>
  <c r="BG302"/>
  <c r="BF302"/>
  <c r="T302"/>
  <c r="R302"/>
  <c r="P302"/>
  <c r="BK302"/>
  <c r="J302"/>
  <c r="BE302"/>
  <c r="BI301"/>
  <c r="BH301"/>
  <c r="BG301"/>
  <c r="BF301"/>
  <c r="T301"/>
  <c r="R301"/>
  <c r="P301"/>
  <c r="BK301"/>
  <c r="J301"/>
  <c r="BE301"/>
  <c r="BI300"/>
  <c r="BH300"/>
  <c r="BG300"/>
  <c r="BF300"/>
  <c r="T300"/>
  <c r="T299"/>
  <c r="R300"/>
  <c r="R299"/>
  <c r="P300"/>
  <c r="P299"/>
  <c r="BK300"/>
  <c r="BK299"/>
  <c r="J299"/>
  <c r="J300"/>
  <c r="BE300"/>
  <c r="J74"/>
  <c r="BI298"/>
  <c r="BH298"/>
  <c r="BG298"/>
  <c r="BF298"/>
  <c r="T298"/>
  <c r="T297"/>
  <c r="T296"/>
  <c r="R298"/>
  <c r="R297"/>
  <c r="R296"/>
  <c r="P298"/>
  <c r="P297"/>
  <c r="P296"/>
  <c r="BK298"/>
  <c r="BK297"/>
  <c r="J297"/>
  <c r="BK296"/>
  <c r="J296"/>
  <c r="J298"/>
  <c r="BE298"/>
  <c r="J73"/>
  <c r="J72"/>
  <c r="BI295"/>
  <c r="BH295"/>
  <c r="BG295"/>
  <c r="BF295"/>
  <c r="T295"/>
  <c r="R295"/>
  <c r="P295"/>
  <c r="BK295"/>
  <c r="J295"/>
  <c r="BE295"/>
  <c r="BI294"/>
  <c r="BH294"/>
  <c r="BG294"/>
  <c r="BF294"/>
  <c r="T294"/>
  <c r="R294"/>
  <c r="P294"/>
  <c r="BK294"/>
  <c r="J294"/>
  <c r="BE294"/>
  <c r="BI293"/>
  <c r="BH293"/>
  <c r="BG293"/>
  <c r="BF293"/>
  <c r="T293"/>
  <c r="R293"/>
  <c r="P293"/>
  <c r="BK293"/>
  <c r="J293"/>
  <c r="BE293"/>
  <c r="BI292"/>
  <c r="BH292"/>
  <c r="BG292"/>
  <c r="BF292"/>
  <c r="T292"/>
  <c r="R292"/>
  <c r="P292"/>
  <c r="BK292"/>
  <c r="J292"/>
  <c r="BE292"/>
  <c r="BI291"/>
  <c r="BH291"/>
  <c r="BG291"/>
  <c r="BF291"/>
  <c r="T291"/>
  <c r="R291"/>
  <c r="P291"/>
  <c r="BK291"/>
  <c r="J291"/>
  <c r="BE291"/>
  <c r="BI290"/>
  <c r="BH290"/>
  <c r="BG290"/>
  <c r="BF290"/>
  <c r="T290"/>
  <c r="R290"/>
  <c r="P290"/>
  <c r="BK290"/>
  <c r="J290"/>
  <c r="BE290"/>
  <c r="BI289"/>
  <c r="BH289"/>
  <c r="BG289"/>
  <c r="BF289"/>
  <c r="T289"/>
  <c r="R289"/>
  <c r="P289"/>
  <c r="BK289"/>
  <c r="J289"/>
  <c r="BE289"/>
  <c r="BI288"/>
  <c r="BH288"/>
  <c r="BG288"/>
  <c r="BF288"/>
  <c r="T288"/>
  <c r="T287"/>
  <c r="T286"/>
  <c r="R288"/>
  <c r="R287"/>
  <c r="R286"/>
  <c r="P288"/>
  <c r="P287"/>
  <c r="P286"/>
  <c r="BK288"/>
  <c r="BK287"/>
  <c r="J287"/>
  <c r="BK286"/>
  <c r="J286"/>
  <c r="J288"/>
  <c r="BE288"/>
  <c r="J71"/>
  <c r="J70"/>
  <c r="BI285"/>
  <c r="BH285"/>
  <c r="BG285"/>
  <c r="BF285"/>
  <c r="T285"/>
  <c r="R285"/>
  <c r="P285"/>
  <c r="BK285"/>
  <c r="J285"/>
  <c r="BE285"/>
  <c r="BI284"/>
  <c r="BH284"/>
  <c r="BG284"/>
  <c r="BF284"/>
  <c r="T284"/>
  <c r="R284"/>
  <c r="P284"/>
  <c r="BK284"/>
  <c r="J284"/>
  <c r="BE284"/>
  <c r="BI282"/>
  <c r="BH282"/>
  <c r="BG282"/>
  <c r="BF282"/>
  <c r="T282"/>
  <c r="R282"/>
  <c r="P282"/>
  <c r="BK282"/>
  <c r="J282"/>
  <c r="BE282"/>
  <c r="BI280"/>
  <c r="BH280"/>
  <c r="BG280"/>
  <c r="BF280"/>
  <c r="T280"/>
  <c r="R280"/>
  <c r="P280"/>
  <c r="BK280"/>
  <c r="J280"/>
  <c r="BE280"/>
  <c r="BI279"/>
  <c r="BH279"/>
  <c r="BG279"/>
  <c r="BF279"/>
  <c r="T279"/>
  <c r="T278"/>
  <c r="R279"/>
  <c r="R278"/>
  <c r="P279"/>
  <c r="P278"/>
  <c r="BK279"/>
  <c r="BK278"/>
  <c r="J278"/>
  <c r="J279"/>
  <c r="BE279"/>
  <c r="J69"/>
  <c r="BI277"/>
  <c r="BH277"/>
  <c r="BG277"/>
  <c r="BF277"/>
  <c r="T277"/>
  <c r="R277"/>
  <c r="P277"/>
  <c r="BK277"/>
  <c r="J277"/>
  <c r="BE277"/>
  <c r="BI276"/>
  <c r="BH276"/>
  <c r="BG276"/>
  <c r="BF276"/>
  <c r="T276"/>
  <c r="R276"/>
  <c r="P276"/>
  <c r="BK276"/>
  <c r="J276"/>
  <c r="BE276"/>
  <c r="BI275"/>
  <c r="BH275"/>
  <c r="BG275"/>
  <c r="BF275"/>
  <c r="T275"/>
  <c r="R275"/>
  <c r="P275"/>
  <c r="BK275"/>
  <c r="J275"/>
  <c r="BE275"/>
  <c r="BI273"/>
  <c r="BH273"/>
  <c r="BG273"/>
  <c r="BF273"/>
  <c r="T273"/>
  <c r="R273"/>
  <c r="P273"/>
  <c r="BK273"/>
  <c r="J273"/>
  <c r="BE273"/>
  <c r="BI271"/>
  <c r="BH271"/>
  <c r="BG271"/>
  <c r="BF271"/>
  <c r="T271"/>
  <c r="R271"/>
  <c r="P271"/>
  <c r="BK271"/>
  <c r="J271"/>
  <c r="BE271"/>
  <c r="BI269"/>
  <c r="BH269"/>
  <c r="BG269"/>
  <c r="BF269"/>
  <c r="T269"/>
  <c r="R269"/>
  <c r="P269"/>
  <c r="BK269"/>
  <c r="J269"/>
  <c r="BE269"/>
  <c r="BI268"/>
  <c r="BH268"/>
  <c r="BG268"/>
  <c r="BF268"/>
  <c r="T268"/>
  <c r="T267"/>
  <c r="R268"/>
  <c r="R267"/>
  <c r="P268"/>
  <c r="P267"/>
  <c r="BK268"/>
  <c r="BK267"/>
  <c r="J267"/>
  <c r="J268"/>
  <c r="BE268"/>
  <c r="J68"/>
  <c r="BI265"/>
  <c r="BH265"/>
  <c r="BG265"/>
  <c r="BF265"/>
  <c r="T265"/>
  <c r="R265"/>
  <c r="P265"/>
  <c r="BK265"/>
  <c r="J265"/>
  <c r="BE265"/>
  <c r="BI264"/>
  <c r="BH264"/>
  <c r="BG264"/>
  <c r="BF264"/>
  <c r="T264"/>
  <c r="T263"/>
  <c r="R264"/>
  <c r="R263"/>
  <c r="P264"/>
  <c r="P263"/>
  <c r="BK264"/>
  <c r="BK263"/>
  <c r="J263"/>
  <c r="J264"/>
  <c r="BE264"/>
  <c r="J67"/>
  <c r="BI262"/>
  <c r="BH262"/>
  <c r="BG262"/>
  <c r="BF262"/>
  <c r="T262"/>
  <c r="R262"/>
  <c r="P262"/>
  <c r="BK262"/>
  <c r="J262"/>
  <c r="BE262"/>
  <c r="BI261"/>
  <c r="BH261"/>
  <c r="BG261"/>
  <c r="BF261"/>
  <c r="T261"/>
  <c r="R261"/>
  <c r="P261"/>
  <c r="BK261"/>
  <c r="J261"/>
  <c r="BE261"/>
  <c r="BI259"/>
  <c r="BH259"/>
  <c r="BG259"/>
  <c r="BF259"/>
  <c r="T259"/>
  <c r="R259"/>
  <c r="P259"/>
  <c r="BK259"/>
  <c r="J259"/>
  <c r="BE259"/>
  <c r="BI257"/>
  <c r="BH257"/>
  <c r="BG257"/>
  <c r="BF257"/>
  <c r="T257"/>
  <c r="R257"/>
  <c r="P257"/>
  <c r="BK257"/>
  <c r="J257"/>
  <c r="BE257"/>
  <c r="BI255"/>
  <c r="BH255"/>
  <c r="BG255"/>
  <c r="BF255"/>
  <c r="T255"/>
  <c r="R255"/>
  <c r="P255"/>
  <c r="BK255"/>
  <c r="J255"/>
  <c r="BE255"/>
  <c r="BI253"/>
  <c r="BH253"/>
  <c r="BG253"/>
  <c r="BF253"/>
  <c r="T253"/>
  <c r="R253"/>
  <c r="P253"/>
  <c r="BK253"/>
  <c r="J253"/>
  <c r="BE253"/>
  <c r="BI249"/>
  <c r="BH249"/>
  <c r="BG249"/>
  <c r="BF249"/>
  <c r="T249"/>
  <c r="T248"/>
  <c r="R249"/>
  <c r="R248"/>
  <c r="P249"/>
  <c r="P248"/>
  <c r="BK249"/>
  <c r="BK248"/>
  <c r="J248"/>
  <c r="J249"/>
  <c r="BE249"/>
  <c r="J66"/>
  <c r="BI247"/>
  <c r="BH247"/>
  <c r="BG247"/>
  <c r="BF247"/>
  <c r="T247"/>
  <c r="R247"/>
  <c r="P247"/>
  <c r="BK247"/>
  <c r="J247"/>
  <c r="BE247"/>
  <c r="BI246"/>
  <c r="BH246"/>
  <c r="BG246"/>
  <c r="BF246"/>
  <c r="T246"/>
  <c r="R246"/>
  <c r="P246"/>
  <c r="BK246"/>
  <c r="J246"/>
  <c r="BE246"/>
  <c r="BI245"/>
  <c r="BH245"/>
  <c r="BG245"/>
  <c r="BF245"/>
  <c r="T245"/>
  <c r="R245"/>
  <c r="P245"/>
  <c r="BK245"/>
  <c r="J245"/>
  <c r="BE245"/>
  <c r="BI243"/>
  <c r="BH243"/>
  <c r="BG243"/>
  <c r="BF243"/>
  <c r="T243"/>
  <c r="R243"/>
  <c r="P243"/>
  <c r="BK243"/>
  <c r="J243"/>
  <c r="BE243"/>
  <c r="BI238"/>
  <c r="BH238"/>
  <c r="BG238"/>
  <c r="BF238"/>
  <c r="T238"/>
  <c r="R238"/>
  <c r="P238"/>
  <c r="BK238"/>
  <c r="J238"/>
  <c r="BE238"/>
  <c r="BI236"/>
  <c r="BH236"/>
  <c r="BG236"/>
  <c r="BF236"/>
  <c r="T236"/>
  <c r="T235"/>
  <c r="R236"/>
  <c r="R235"/>
  <c r="P236"/>
  <c r="P235"/>
  <c r="BK236"/>
  <c r="BK235"/>
  <c r="J235"/>
  <c r="J236"/>
  <c r="BE236"/>
  <c r="J65"/>
  <c r="BI233"/>
  <c r="BH233"/>
  <c r="BG233"/>
  <c r="BF233"/>
  <c r="T233"/>
  <c r="T232"/>
  <c r="T231"/>
  <c r="R233"/>
  <c r="R232"/>
  <c r="R231"/>
  <c r="P233"/>
  <c r="P232"/>
  <c r="P231"/>
  <c r="BK233"/>
  <c r="BK232"/>
  <c r="J232"/>
  <c r="BK231"/>
  <c r="J231"/>
  <c r="J233"/>
  <c r="BE233"/>
  <c r="J64"/>
  <c r="J63"/>
  <c r="BI230"/>
  <c r="BH230"/>
  <c r="BG230"/>
  <c r="BF230"/>
  <c r="T230"/>
  <c r="T229"/>
  <c r="R230"/>
  <c r="R229"/>
  <c r="P230"/>
  <c r="P229"/>
  <c r="BK230"/>
  <c r="BK229"/>
  <c r="J229"/>
  <c r="J230"/>
  <c r="BE230"/>
  <c r="J62"/>
  <c r="BI228"/>
  <c r="BH228"/>
  <c r="BG228"/>
  <c r="BF228"/>
  <c r="T228"/>
  <c r="R228"/>
  <c r="P228"/>
  <c r="BK228"/>
  <c r="J228"/>
  <c r="BE228"/>
  <c r="BI227"/>
  <c r="BH227"/>
  <c r="BG227"/>
  <c r="BF227"/>
  <c r="T227"/>
  <c r="R227"/>
  <c r="P227"/>
  <c r="BK227"/>
  <c r="J227"/>
  <c r="BE227"/>
  <c r="BI226"/>
  <c r="BH226"/>
  <c r="BG226"/>
  <c r="BF226"/>
  <c r="T226"/>
  <c r="R226"/>
  <c r="P226"/>
  <c r="BK226"/>
  <c r="J226"/>
  <c r="BE226"/>
  <c r="BI225"/>
  <c r="BH225"/>
  <c r="BG225"/>
  <c r="BF225"/>
  <c r="T225"/>
  <c r="T224"/>
  <c r="R225"/>
  <c r="R224"/>
  <c r="P225"/>
  <c r="P224"/>
  <c r="BK225"/>
  <c r="BK224"/>
  <c r="J224"/>
  <c r="J225"/>
  <c r="BE225"/>
  <c r="J61"/>
  <c r="BI222"/>
  <c r="BH222"/>
  <c r="BG222"/>
  <c r="BF222"/>
  <c r="T222"/>
  <c r="R222"/>
  <c r="P222"/>
  <c r="BK222"/>
  <c r="J222"/>
  <c r="BE222"/>
  <c r="BI220"/>
  <c r="BH220"/>
  <c r="BG220"/>
  <c r="BF220"/>
  <c r="T220"/>
  <c r="R220"/>
  <c r="P220"/>
  <c r="BK220"/>
  <c r="J220"/>
  <c r="BE220"/>
  <c r="BI218"/>
  <c r="BH218"/>
  <c r="BG218"/>
  <c r="BF218"/>
  <c r="T218"/>
  <c r="R218"/>
  <c r="P218"/>
  <c r="BK218"/>
  <c r="J218"/>
  <c r="BE218"/>
  <c r="BI215"/>
  <c r="BH215"/>
  <c r="BG215"/>
  <c r="BF215"/>
  <c r="T215"/>
  <c r="R215"/>
  <c r="P215"/>
  <c r="BK215"/>
  <c r="J215"/>
  <c r="BE215"/>
  <c r="BI213"/>
  <c r="BH213"/>
  <c r="BG213"/>
  <c r="BF213"/>
  <c r="T213"/>
  <c r="T212"/>
  <c r="R213"/>
  <c r="R212"/>
  <c r="P213"/>
  <c r="P212"/>
  <c r="BK213"/>
  <c r="BK212"/>
  <c r="J212"/>
  <c r="J213"/>
  <c r="BE213"/>
  <c r="J60"/>
  <c r="BI210"/>
  <c r="BH210"/>
  <c r="BG210"/>
  <c r="BF210"/>
  <c r="T210"/>
  <c r="R210"/>
  <c r="P210"/>
  <c r="BK210"/>
  <c r="J210"/>
  <c r="BE210"/>
  <c r="BI207"/>
  <c r="BH207"/>
  <c r="BG207"/>
  <c r="BF207"/>
  <c r="T207"/>
  <c r="R207"/>
  <c r="P207"/>
  <c r="BK207"/>
  <c r="J207"/>
  <c r="BE207"/>
  <c r="BI206"/>
  <c r="BH206"/>
  <c r="BG206"/>
  <c r="BF206"/>
  <c r="T206"/>
  <c r="R206"/>
  <c r="P206"/>
  <c r="BK206"/>
  <c r="J206"/>
  <c r="BE206"/>
  <c r="BI201"/>
  <c r="BH201"/>
  <c r="BG201"/>
  <c r="BF201"/>
  <c r="T201"/>
  <c r="R201"/>
  <c r="P201"/>
  <c r="BK201"/>
  <c r="J201"/>
  <c r="BE201"/>
  <c r="BI196"/>
  <c r="BH196"/>
  <c r="BG196"/>
  <c r="BF196"/>
  <c r="T196"/>
  <c r="R196"/>
  <c r="P196"/>
  <c r="BK196"/>
  <c r="J196"/>
  <c r="BE196"/>
  <c r="BI194"/>
  <c r="BH194"/>
  <c r="BG194"/>
  <c r="BF194"/>
  <c r="T194"/>
  <c r="R194"/>
  <c r="P194"/>
  <c r="BK194"/>
  <c r="J194"/>
  <c r="BE194"/>
  <c r="BI192"/>
  <c r="BH192"/>
  <c r="BG192"/>
  <c r="BF192"/>
  <c r="T192"/>
  <c r="R192"/>
  <c r="P192"/>
  <c r="BK192"/>
  <c r="J192"/>
  <c r="BE192"/>
  <c r="BI189"/>
  <c r="BH189"/>
  <c r="BG189"/>
  <c r="BF189"/>
  <c r="T189"/>
  <c r="R189"/>
  <c r="P189"/>
  <c r="BK189"/>
  <c r="J189"/>
  <c r="BE189"/>
  <c r="BI188"/>
  <c r="BH188"/>
  <c r="BG188"/>
  <c r="BF188"/>
  <c r="T188"/>
  <c r="R188"/>
  <c r="P188"/>
  <c r="BK188"/>
  <c r="J188"/>
  <c r="BE188"/>
  <c r="BI187"/>
  <c r="BH187"/>
  <c r="BG187"/>
  <c r="BF187"/>
  <c r="T187"/>
  <c r="R187"/>
  <c r="P187"/>
  <c r="BK187"/>
  <c r="J187"/>
  <c r="BE187"/>
  <c r="BI186"/>
  <c r="BH186"/>
  <c r="BG186"/>
  <c r="BF186"/>
  <c r="T186"/>
  <c r="R186"/>
  <c r="P186"/>
  <c r="BK186"/>
  <c r="J186"/>
  <c r="BE186"/>
  <c r="BI184"/>
  <c r="BH184"/>
  <c r="BG184"/>
  <c r="BF184"/>
  <c r="T184"/>
  <c r="R184"/>
  <c r="P184"/>
  <c r="BK184"/>
  <c r="J184"/>
  <c r="BE184"/>
  <c r="BI179"/>
  <c r="BH179"/>
  <c r="BG179"/>
  <c r="BF179"/>
  <c r="T179"/>
  <c r="R179"/>
  <c r="P179"/>
  <c r="BK179"/>
  <c r="J179"/>
  <c r="BE179"/>
  <c r="BI177"/>
  <c r="BH177"/>
  <c r="BG177"/>
  <c r="BF177"/>
  <c r="T177"/>
  <c r="R177"/>
  <c r="P177"/>
  <c r="BK177"/>
  <c r="J177"/>
  <c r="BE177"/>
  <c r="BI175"/>
  <c r="BH175"/>
  <c r="BG175"/>
  <c r="BF175"/>
  <c r="T175"/>
  <c r="R175"/>
  <c r="P175"/>
  <c r="BK175"/>
  <c r="J175"/>
  <c r="BE175"/>
  <c r="BI173"/>
  <c r="BH173"/>
  <c r="BG173"/>
  <c r="BF173"/>
  <c r="T173"/>
  <c r="R173"/>
  <c r="P173"/>
  <c r="BK173"/>
  <c r="J173"/>
  <c r="BE173"/>
  <c r="BI171"/>
  <c r="BH171"/>
  <c r="BG171"/>
  <c r="BF171"/>
  <c r="T171"/>
  <c r="R171"/>
  <c r="P171"/>
  <c r="BK171"/>
  <c r="J171"/>
  <c r="BE171"/>
  <c r="BI169"/>
  <c r="BH169"/>
  <c r="BG169"/>
  <c r="BF169"/>
  <c r="T169"/>
  <c r="R169"/>
  <c r="P169"/>
  <c r="BK169"/>
  <c r="J169"/>
  <c r="BE169"/>
  <c r="BI167"/>
  <c r="BH167"/>
  <c r="BG167"/>
  <c r="BF167"/>
  <c r="T167"/>
  <c r="R167"/>
  <c r="P167"/>
  <c r="BK167"/>
  <c r="J167"/>
  <c r="BE167"/>
  <c r="BI152"/>
  <c r="BH152"/>
  <c r="BG152"/>
  <c r="BF152"/>
  <c r="T152"/>
  <c r="R152"/>
  <c r="P152"/>
  <c r="BK152"/>
  <c r="J152"/>
  <c r="BE152"/>
  <c r="BI150"/>
  <c r="BH150"/>
  <c r="BG150"/>
  <c r="BF150"/>
  <c r="T150"/>
  <c r="R150"/>
  <c r="P150"/>
  <c r="BK150"/>
  <c r="J150"/>
  <c r="BE150"/>
  <c r="BI148"/>
  <c r="BH148"/>
  <c r="BG148"/>
  <c r="BF148"/>
  <c r="T148"/>
  <c r="R148"/>
  <c r="P148"/>
  <c r="BK148"/>
  <c r="J148"/>
  <c r="BE148"/>
  <c r="BI146"/>
  <c r="BH146"/>
  <c r="BG146"/>
  <c r="BF146"/>
  <c r="T146"/>
  <c r="R146"/>
  <c r="P146"/>
  <c r="BK146"/>
  <c r="J146"/>
  <c r="BE146"/>
  <c r="BI144"/>
  <c r="BH144"/>
  <c r="BG144"/>
  <c r="BF144"/>
  <c r="T144"/>
  <c r="R144"/>
  <c r="P144"/>
  <c r="BK144"/>
  <c r="J144"/>
  <c r="BE144"/>
  <c r="BI141"/>
  <c r="BH141"/>
  <c r="BG141"/>
  <c r="BF141"/>
  <c r="T141"/>
  <c r="R141"/>
  <c r="P141"/>
  <c r="BK141"/>
  <c r="J141"/>
  <c r="BE141"/>
  <c r="BI132"/>
  <c r="BH132"/>
  <c r="BG132"/>
  <c r="BF132"/>
  <c r="T132"/>
  <c r="R132"/>
  <c r="P132"/>
  <c r="BK132"/>
  <c r="J132"/>
  <c r="BE132"/>
  <c r="BI130"/>
  <c r="BH130"/>
  <c r="BG130"/>
  <c r="BF130"/>
  <c r="T130"/>
  <c r="R130"/>
  <c r="P130"/>
  <c r="BK130"/>
  <c r="J130"/>
  <c r="BE130"/>
  <c r="BI127"/>
  <c r="BH127"/>
  <c r="BG127"/>
  <c r="BF127"/>
  <c r="T127"/>
  <c r="R127"/>
  <c r="P127"/>
  <c r="BK127"/>
  <c r="J127"/>
  <c r="BE127"/>
  <c r="BI118"/>
  <c r="BH118"/>
  <c r="BG118"/>
  <c r="BF118"/>
  <c r="T118"/>
  <c r="R118"/>
  <c r="P118"/>
  <c r="BK118"/>
  <c r="J118"/>
  <c r="BE118"/>
  <c r="BI116"/>
  <c r="BH116"/>
  <c r="BG116"/>
  <c r="BF116"/>
  <c r="T116"/>
  <c r="R116"/>
  <c r="P116"/>
  <c r="BK116"/>
  <c r="J116"/>
  <c r="BE116"/>
  <c r="BI114"/>
  <c r="BH114"/>
  <c r="BG114"/>
  <c r="BF114"/>
  <c r="T114"/>
  <c r="R114"/>
  <c r="P114"/>
  <c r="BK114"/>
  <c r="J114"/>
  <c r="BE114"/>
  <c r="BI107"/>
  <c r="BH107"/>
  <c r="BG107"/>
  <c r="BF107"/>
  <c r="T107"/>
  <c r="T106"/>
  <c r="R107"/>
  <c r="R106"/>
  <c r="P107"/>
  <c r="P106"/>
  <c r="BK107"/>
  <c r="BK106"/>
  <c r="J106"/>
  <c r="J107"/>
  <c r="BE107"/>
  <c r="J59"/>
  <c r="BI105"/>
  <c r="BH105"/>
  <c r="BG105"/>
  <c r="BF105"/>
  <c r="T105"/>
  <c r="R105"/>
  <c r="P105"/>
  <c r="BK105"/>
  <c r="J105"/>
  <c r="BE105"/>
  <c r="BI104"/>
  <c r="BH104"/>
  <c r="BG104"/>
  <c r="BF104"/>
  <c r="T104"/>
  <c r="R104"/>
  <c r="P104"/>
  <c r="BK104"/>
  <c r="J104"/>
  <c r="BE104"/>
  <c r="BI103"/>
  <c r="BH103"/>
  <c r="BG103"/>
  <c r="BF103"/>
  <c r="T103"/>
  <c r="R103"/>
  <c r="P103"/>
  <c r="BK103"/>
  <c r="J103"/>
  <c r="BE103"/>
  <c r="BI102"/>
  <c r="BH102"/>
  <c r="BG102"/>
  <c r="BF102"/>
  <c r="T102"/>
  <c r="R102"/>
  <c r="P102"/>
  <c r="BK102"/>
  <c r="J102"/>
  <c r="BE102"/>
  <c r="BI101"/>
  <c r="BH101"/>
  <c r="BG101"/>
  <c r="BF101"/>
  <c r="T101"/>
  <c r="R101"/>
  <c r="P101"/>
  <c r="BK101"/>
  <c r="J101"/>
  <c r="BE101"/>
  <c r="BI99"/>
  <c r="F34"/>
  <c i="1" r="BD53"/>
  <c i="3" r="BH99"/>
  <c r="F33"/>
  <c i="1" r="BC53"/>
  <c i="3" r="BG99"/>
  <c r="F32"/>
  <c i="1" r="BB53"/>
  <c i="3" r="BF99"/>
  <c r="J31"/>
  <c i="1" r="AW53"/>
  <c i="3" r="F31"/>
  <c i="1" r="BA53"/>
  <c i="3" r="T99"/>
  <c r="T98"/>
  <c r="T97"/>
  <c r="T96"/>
  <c r="R99"/>
  <c r="R98"/>
  <c r="R97"/>
  <c r="R96"/>
  <c r="P99"/>
  <c r="P98"/>
  <c r="P97"/>
  <c r="P96"/>
  <c i="1" r="AU53"/>
  <c i="3" r="BK99"/>
  <c r="BK98"/>
  <c r="J98"/>
  <c r="BK97"/>
  <c r="J97"/>
  <c r="BK96"/>
  <c r="J96"/>
  <c r="J56"/>
  <c r="J27"/>
  <c i="1" r="AG53"/>
  <c i="3" r="J99"/>
  <c r="BE99"/>
  <c r="J30"/>
  <c i="1" r="AV53"/>
  <c i="3" r="F30"/>
  <c i="1" r="AZ53"/>
  <c i="3" r="J58"/>
  <c r="J57"/>
  <c r="J92"/>
  <c r="F92"/>
  <c r="F90"/>
  <c r="E88"/>
  <c r="J51"/>
  <c r="F51"/>
  <c r="F49"/>
  <c r="E47"/>
  <c r="J36"/>
  <c r="J18"/>
  <c r="E18"/>
  <c r="F93"/>
  <c r="F52"/>
  <c r="J17"/>
  <c r="J12"/>
  <c r="J90"/>
  <c r="J49"/>
  <c r="E7"/>
  <c r="E86"/>
  <c r="E45"/>
  <c i="1" r="AY52"/>
  <c r="AX52"/>
  <c i="2" r="BI349"/>
  <c r="BH349"/>
  <c r="BG349"/>
  <c r="BF349"/>
  <c r="T349"/>
  <c r="T348"/>
  <c r="R349"/>
  <c r="R348"/>
  <c r="P349"/>
  <c r="P348"/>
  <c r="BK349"/>
  <c r="BK348"/>
  <c r="J348"/>
  <c r="J349"/>
  <c r="BE349"/>
  <c r="J78"/>
  <c r="BI347"/>
  <c r="BH347"/>
  <c r="BG347"/>
  <c r="BF347"/>
  <c r="T347"/>
  <c r="R347"/>
  <c r="P347"/>
  <c r="BK347"/>
  <c r="J347"/>
  <c r="BE347"/>
  <c r="BI346"/>
  <c r="BH346"/>
  <c r="BG346"/>
  <c r="BF346"/>
  <c r="T346"/>
  <c r="R346"/>
  <c r="P346"/>
  <c r="BK346"/>
  <c r="J346"/>
  <c r="BE346"/>
  <c r="BI345"/>
  <c r="BH345"/>
  <c r="BG345"/>
  <c r="BF345"/>
  <c r="T345"/>
  <c r="T344"/>
  <c r="R345"/>
  <c r="R344"/>
  <c r="P345"/>
  <c r="P344"/>
  <c r="BK345"/>
  <c r="BK344"/>
  <c r="J344"/>
  <c r="J345"/>
  <c r="BE345"/>
  <c r="J77"/>
  <c r="BI343"/>
  <c r="BH343"/>
  <c r="BG343"/>
  <c r="BF343"/>
  <c r="T343"/>
  <c r="R343"/>
  <c r="P343"/>
  <c r="BK343"/>
  <c r="J343"/>
  <c r="BE343"/>
  <c r="BI342"/>
  <c r="BH342"/>
  <c r="BG342"/>
  <c r="BF342"/>
  <c r="T342"/>
  <c r="R342"/>
  <c r="P342"/>
  <c r="BK342"/>
  <c r="J342"/>
  <c r="BE342"/>
  <c r="BI341"/>
  <c r="BH341"/>
  <c r="BG341"/>
  <c r="BF341"/>
  <c r="T341"/>
  <c r="T340"/>
  <c r="R341"/>
  <c r="R340"/>
  <c r="P341"/>
  <c r="P340"/>
  <c r="BK341"/>
  <c r="BK340"/>
  <c r="J340"/>
  <c r="J341"/>
  <c r="BE341"/>
  <c r="J76"/>
  <c r="BI339"/>
  <c r="BH339"/>
  <c r="BG339"/>
  <c r="BF339"/>
  <c r="T339"/>
  <c r="T338"/>
  <c r="T337"/>
  <c r="R339"/>
  <c r="R338"/>
  <c r="R337"/>
  <c r="P339"/>
  <c r="P338"/>
  <c r="P337"/>
  <c r="BK339"/>
  <c r="BK338"/>
  <c r="J338"/>
  <c r="BK337"/>
  <c r="J337"/>
  <c r="J339"/>
  <c r="BE339"/>
  <c r="J75"/>
  <c r="J74"/>
  <c r="BI336"/>
  <c r="BH336"/>
  <c r="BG336"/>
  <c r="BF336"/>
  <c r="T336"/>
  <c r="R336"/>
  <c r="P336"/>
  <c r="BK336"/>
  <c r="J336"/>
  <c r="BE336"/>
  <c r="BI335"/>
  <c r="BH335"/>
  <c r="BG335"/>
  <c r="BF335"/>
  <c r="T335"/>
  <c r="R335"/>
  <c r="P335"/>
  <c r="BK335"/>
  <c r="J335"/>
  <c r="BE335"/>
  <c r="BI334"/>
  <c r="BH334"/>
  <c r="BG334"/>
  <c r="BF334"/>
  <c r="T334"/>
  <c r="R334"/>
  <c r="P334"/>
  <c r="BK334"/>
  <c r="J334"/>
  <c r="BE334"/>
  <c r="BI333"/>
  <c r="BH333"/>
  <c r="BG333"/>
  <c r="BF333"/>
  <c r="T333"/>
  <c r="R333"/>
  <c r="P333"/>
  <c r="BK333"/>
  <c r="J333"/>
  <c r="BE333"/>
  <c r="BI332"/>
  <c r="BH332"/>
  <c r="BG332"/>
  <c r="BF332"/>
  <c r="T332"/>
  <c r="T331"/>
  <c r="T330"/>
  <c r="R332"/>
  <c r="R331"/>
  <c r="R330"/>
  <c r="P332"/>
  <c r="P331"/>
  <c r="P330"/>
  <c r="BK332"/>
  <c r="BK331"/>
  <c r="J331"/>
  <c r="BK330"/>
  <c r="J330"/>
  <c r="J332"/>
  <c r="BE332"/>
  <c r="J73"/>
  <c r="J72"/>
  <c r="BI329"/>
  <c r="BH329"/>
  <c r="BG329"/>
  <c r="BF329"/>
  <c r="T329"/>
  <c r="R329"/>
  <c r="P329"/>
  <c r="BK329"/>
  <c r="J329"/>
  <c r="BE329"/>
  <c r="BI328"/>
  <c r="BH328"/>
  <c r="BG328"/>
  <c r="BF328"/>
  <c r="T328"/>
  <c r="R328"/>
  <c r="P328"/>
  <c r="BK328"/>
  <c r="J328"/>
  <c r="BE328"/>
  <c r="BI326"/>
  <c r="BH326"/>
  <c r="BG326"/>
  <c r="BF326"/>
  <c r="T326"/>
  <c r="T325"/>
  <c r="R326"/>
  <c r="R325"/>
  <c r="P326"/>
  <c r="P325"/>
  <c r="BK326"/>
  <c r="BK325"/>
  <c r="J325"/>
  <c r="J326"/>
  <c r="BE326"/>
  <c r="J71"/>
  <c r="BI323"/>
  <c r="BH323"/>
  <c r="BG323"/>
  <c r="BF323"/>
  <c r="T323"/>
  <c r="R323"/>
  <c r="P323"/>
  <c r="BK323"/>
  <c r="J323"/>
  <c r="BE323"/>
  <c r="BI322"/>
  <c r="BH322"/>
  <c r="BG322"/>
  <c r="BF322"/>
  <c r="T322"/>
  <c r="T321"/>
  <c r="R322"/>
  <c r="R321"/>
  <c r="P322"/>
  <c r="P321"/>
  <c r="BK322"/>
  <c r="BK321"/>
  <c r="J321"/>
  <c r="J322"/>
  <c r="BE322"/>
  <c r="J70"/>
  <c r="BI320"/>
  <c r="BH320"/>
  <c r="BG320"/>
  <c r="BF320"/>
  <c r="T320"/>
  <c r="R320"/>
  <c r="P320"/>
  <c r="BK320"/>
  <c r="J320"/>
  <c r="BE320"/>
  <c r="BI319"/>
  <c r="BH319"/>
  <c r="BG319"/>
  <c r="BF319"/>
  <c r="T319"/>
  <c r="R319"/>
  <c r="P319"/>
  <c r="BK319"/>
  <c r="J319"/>
  <c r="BE319"/>
  <c r="BI318"/>
  <c r="BH318"/>
  <c r="BG318"/>
  <c r="BF318"/>
  <c r="T318"/>
  <c r="R318"/>
  <c r="P318"/>
  <c r="BK318"/>
  <c r="J318"/>
  <c r="BE318"/>
  <c r="BI317"/>
  <c r="BH317"/>
  <c r="BG317"/>
  <c r="BF317"/>
  <c r="T317"/>
  <c r="R317"/>
  <c r="P317"/>
  <c r="BK317"/>
  <c r="J317"/>
  <c r="BE317"/>
  <c r="BI316"/>
  <c r="BH316"/>
  <c r="BG316"/>
  <c r="BF316"/>
  <c r="T316"/>
  <c r="R316"/>
  <c r="P316"/>
  <c r="BK316"/>
  <c r="J316"/>
  <c r="BE316"/>
  <c r="BI315"/>
  <c r="BH315"/>
  <c r="BG315"/>
  <c r="BF315"/>
  <c r="T315"/>
  <c r="T314"/>
  <c r="R315"/>
  <c r="R314"/>
  <c r="P315"/>
  <c r="P314"/>
  <c r="BK315"/>
  <c r="BK314"/>
  <c r="J314"/>
  <c r="J315"/>
  <c r="BE315"/>
  <c r="J69"/>
  <c r="BI313"/>
  <c r="BH313"/>
  <c r="BG313"/>
  <c r="BF313"/>
  <c r="T313"/>
  <c r="R313"/>
  <c r="P313"/>
  <c r="BK313"/>
  <c r="J313"/>
  <c r="BE313"/>
  <c r="BI312"/>
  <c r="BH312"/>
  <c r="BG312"/>
  <c r="BF312"/>
  <c r="T312"/>
  <c r="R312"/>
  <c r="P312"/>
  <c r="BK312"/>
  <c r="J312"/>
  <c r="BE312"/>
  <c r="BI310"/>
  <c r="BH310"/>
  <c r="BG310"/>
  <c r="BF310"/>
  <c r="T310"/>
  <c r="R310"/>
  <c r="P310"/>
  <c r="BK310"/>
  <c r="J310"/>
  <c r="BE310"/>
  <c r="BI308"/>
  <c r="BH308"/>
  <c r="BG308"/>
  <c r="BF308"/>
  <c r="T308"/>
  <c r="R308"/>
  <c r="P308"/>
  <c r="BK308"/>
  <c r="J308"/>
  <c r="BE308"/>
  <c r="BI306"/>
  <c r="BH306"/>
  <c r="BG306"/>
  <c r="BF306"/>
  <c r="T306"/>
  <c r="R306"/>
  <c r="P306"/>
  <c r="BK306"/>
  <c r="J306"/>
  <c r="BE306"/>
  <c r="BI305"/>
  <c r="BH305"/>
  <c r="BG305"/>
  <c r="BF305"/>
  <c r="T305"/>
  <c r="R305"/>
  <c r="P305"/>
  <c r="BK305"/>
  <c r="J305"/>
  <c r="BE305"/>
  <c r="BI304"/>
  <c r="BH304"/>
  <c r="BG304"/>
  <c r="BF304"/>
  <c r="T304"/>
  <c r="R304"/>
  <c r="P304"/>
  <c r="BK304"/>
  <c r="J304"/>
  <c r="BE304"/>
  <c r="BI302"/>
  <c r="BH302"/>
  <c r="BG302"/>
  <c r="BF302"/>
  <c r="T302"/>
  <c r="T301"/>
  <c r="R302"/>
  <c r="R301"/>
  <c r="P302"/>
  <c r="P301"/>
  <c r="BK302"/>
  <c r="BK301"/>
  <c r="J301"/>
  <c r="J302"/>
  <c r="BE302"/>
  <c r="J68"/>
  <c r="BI300"/>
  <c r="BH300"/>
  <c r="BG300"/>
  <c r="BF300"/>
  <c r="T300"/>
  <c r="R300"/>
  <c r="P300"/>
  <c r="BK300"/>
  <c r="J300"/>
  <c r="BE300"/>
  <c r="BI299"/>
  <c r="BH299"/>
  <c r="BG299"/>
  <c r="BF299"/>
  <c r="T299"/>
  <c r="R299"/>
  <c r="P299"/>
  <c r="BK299"/>
  <c r="J299"/>
  <c r="BE299"/>
  <c r="BI298"/>
  <c r="BH298"/>
  <c r="BG298"/>
  <c r="BF298"/>
  <c r="T298"/>
  <c r="R298"/>
  <c r="P298"/>
  <c r="BK298"/>
  <c r="J298"/>
  <c r="BE298"/>
  <c r="BI296"/>
  <c r="BH296"/>
  <c r="BG296"/>
  <c r="BF296"/>
  <c r="T296"/>
  <c r="R296"/>
  <c r="P296"/>
  <c r="BK296"/>
  <c r="J296"/>
  <c r="BE296"/>
  <c r="BI294"/>
  <c r="BH294"/>
  <c r="BG294"/>
  <c r="BF294"/>
  <c r="T294"/>
  <c r="R294"/>
  <c r="P294"/>
  <c r="BK294"/>
  <c r="J294"/>
  <c r="BE294"/>
  <c r="BI290"/>
  <c r="BH290"/>
  <c r="BG290"/>
  <c r="BF290"/>
  <c r="T290"/>
  <c r="R290"/>
  <c r="P290"/>
  <c r="BK290"/>
  <c r="J290"/>
  <c r="BE290"/>
  <c r="BI289"/>
  <c r="BH289"/>
  <c r="BG289"/>
  <c r="BF289"/>
  <c r="T289"/>
  <c r="R289"/>
  <c r="P289"/>
  <c r="BK289"/>
  <c r="J289"/>
  <c r="BE289"/>
  <c r="BI286"/>
  <c r="BH286"/>
  <c r="BG286"/>
  <c r="BF286"/>
  <c r="T286"/>
  <c r="R286"/>
  <c r="P286"/>
  <c r="BK286"/>
  <c r="J286"/>
  <c r="BE286"/>
  <c r="BI282"/>
  <c r="BH282"/>
  <c r="BG282"/>
  <c r="BF282"/>
  <c r="T282"/>
  <c r="R282"/>
  <c r="P282"/>
  <c r="BK282"/>
  <c r="J282"/>
  <c r="BE282"/>
  <c r="BI280"/>
  <c r="BH280"/>
  <c r="BG280"/>
  <c r="BF280"/>
  <c r="T280"/>
  <c r="R280"/>
  <c r="P280"/>
  <c r="BK280"/>
  <c r="J280"/>
  <c r="BE280"/>
  <c r="BI278"/>
  <c r="BH278"/>
  <c r="BG278"/>
  <c r="BF278"/>
  <c r="T278"/>
  <c r="R278"/>
  <c r="P278"/>
  <c r="BK278"/>
  <c r="J278"/>
  <c r="BE278"/>
  <c r="BI276"/>
  <c r="BH276"/>
  <c r="BG276"/>
  <c r="BF276"/>
  <c r="T276"/>
  <c r="T275"/>
  <c r="R276"/>
  <c r="R275"/>
  <c r="P276"/>
  <c r="P275"/>
  <c r="BK276"/>
  <c r="BK275"/>
  <c r="J275"/>
  <c r="J276"/>
  <c r="BE276"/>
  <c r="J67"/>
  <c r="BI274"/>
  <c r="BH274"/>
  <c r="BG274"/>
  <c r="BF274"/>
  <c r="T274"/>
  <c r="T273"/>
  <c r="R274"/>
  <c r="R273"/>
  <c r="P274"/>
  <c r="P273"/>
  <c r="BK274"/>
  <c r="BK273"/>
  <c r="J273"/>
  <c r="J274"/>
  <c r="BE274"/>
  <c r="J66"/>
  <c r="BI271"/>
  <c r="BH271"/>
  <c r="BG271"/>
  <c r="BF271"/>
  <c r="T271"/>
  <c r="R271"/>
  <c r="P271"/>
  <c r="BK271"/>
  <c r="J271"/>
  <c r="BE271"/>
  <c r="BI269"/>
  <c r="BH269"/>
  <c r="BG269"/>
  <c r="BF269"/>
  <c r="T269"/>
  <c r="T268"/>
  <c r="R269"/>
  <c r="R268"/>
  <c r="P269"/>
  <c r="P268"/>
  <c r="BK269"/>
  <c r="BK268"/>
  <c r="J268"/>
  <c r="J269"/>
  <c r="BE269"/>
  <c r="J65"/>
  <c r="BI266"/>
  <c r="BH266"/>
  <c r="BG266"/>
  <c r="BF266"/>
  <c r="T266"/>
  <c r="R266"/>
  <c r="P266"/>
  <c r="BK266"/>
  <c r="J266"/>
  <c r="BE266"/>
  <c r="BI264"/>
  <c r="BH264"/>
  <c r="BG264"/>
  <c r="BF264"/>
  <c r="T264"/>
  <c r="T263"/>
  <c r="T262"/>
  <c r="R264"/>
  <c r="R263"/>
  <c r="R262"/>
  <c r="P264"/>
  <c r="P263"/>
  <c r="P262"/>
  <c r="BK264"/>
  <c r="BK263"/>
  <c r="J263"/>
  <c r="BK262"/>
  <c r="J262"/>
  <c r="J264"/>
  <c r="BE264"/>
  <c r="J64"/>
  <c r="J63"/>
  <c r="BI261"/>
  <c r="BH261"/>
  <c r="BG261"/>
  <c r="BF261"/>
  <c r="T261"/>
  <c r="T260"/>
  <c r="R261"/>
  <c r="R260"/>
  <c r="P261"/>
  <c r="P260"/>
  <c r="BK261"/>
  <c r="BK260"/>
  <c r="J260"/>
  <c r="J261"/>
  <c r="BE261"/>
  <c r="J62"/>
  <c r="BI259"/>
  <c r="BH259"/>
  <c r="BG259"/>
  <c r="BF259"/>
  <c r="T259"/>
  <c r="R259"/>
  <c r="P259"/>
  <c r="BK259"/>
  <c r="J259"/>
  <c r="BE259"/>
  <c r="BI258"/>
  <c r="BH258"/>
  <c r="BG258"/>
  <c r="BF258"/>
  <c r="T258"/>
  <c r="R258"/>
  <c r="P258"/>
  <c r="BK258"/>
  <c r="J258"/>
  <c r="BE258"/>
  <c r="BI257"/>
  <c r="BH257"/>
  <c r="BG257"/>
  <c r="BF257"/>
  <c r="T257"/>
  <c r="R257"/>
  <c r="P257"/>
  <c r="BK257"/>
  <c r="J257"/>
  <c r="BE257"/>
  <c r="BI256"/>
  <c r="BH256"/>
  <c r="BG256"/>
  <c r="BF256"/>
  <c r="T256"/>
  <c r="T255"/>
  <c r="R256"/>
  <c r="R255"/>
  <c r="P256"/>
  <c r="P255"/>
  <c r="BK256"/>
  <c r="BK255"/>
  <c r="J255"/>
  <c r="J256"/>
  <c r="BE256"/>
  <c r="J61"/>
  <c r="BI254"/>
  <c r="BH254"/>
  <c r="BG254"/>
  <c r="BF254"/>
  <c r="T254"/>
  <c r="R254"/>
  <c r="P254"/>
  <c r="BK254"/>
  <c r="J254"/>
  <c r="BE254"/>
  <c r="BI253"/>
  <c r="BH253"/>
  <c r="BG253"/>
  <c r="BF253"/>
  <c r="T253"/>
  <c r="R253"/>
  <c r="P253"/>
  <c r="BK253"/>
  <c r="J253"/>
  <c r="BE253"/>
  <c r="BI252"/>
  <c r="BH252"/>
  <c r="BG252"/>
  <c r="BF252"/>
  <c r="T252"/>
  <c r="R252"/>
  <c r="P252"/>
  <c r="BK252"/>
  <c r="J252"/>
  <c r="BE252"/>
  <c r="BI250"/>
  <c r="BH250"/>
  <c r="BG250"/>
  <c r="BF250"/>
  <c r="T250"/>
  <c r="R250"/>
  <c r="P250"/>
  <c r="BK250"/>
  <c r="J250"/>
  <c r="BE250"/>
  <c r="BI248"/>
  <c r="BH248"/>
  <c r="BG248"/>
  <c r="BF248"/>
  <c r="T248"/>
  <c r="R248"/>
  <c r="P248"/>
  <c r="BK248"/>
  <c r="J248"/>
  <c r="BE248"/>
  <c r="BI243"/>
  <c r="BH243"/>
  <c r="BG243"/>
  <c r="BF243"/>
  <c r="T243"/>
  <c r="R243"/>
  <c r="P243"/>
  <c r="BK243"/>
  <c r="J243"/>
  <c r="BE243"/>
  <c r="BI242"/>
  <c r="BH242"/>
  <c r="BG242"/>
  <c r="BF242"/>
  <c r="T242"/>
  <c r="R242"/>
  <c r="P242"/>
  <c r="BK242"/>
  <c r="J242"/>
  <c r="BE242"/>
  <c r="BI240"/>
  <c r="BH240"/>
  <c r="BG240"/>
  <c r="BF240"/>
  <c r="T240"/>
  <c r="R240"/>
  <c r="P240"/>
  <c r="BK240"/>
  <c r="J240"/>
  <c r="BE240"/>
  <c r="BI238"/>
  <c r="BH238"/>
  <c r="BG238"/>
  <c r="BF238"/>
  <c r="T238"/>
  <c r="R238"/>
  <c r="P238"/>
  <c r="BK238"/>
  <c r="J238"/>
  <c r="BE238"/>
  <c r="BI236"/>
  <c r="BH236"/>
  <c r="BG236"/>
  <c r="BF236"/>
  <c r="T236"/>
  <c r="R236"/>
  <c r="P236"/>
  <c r="BK236"/>
  <c r="J236"/>
  <c r="BE236"/>
  <c r="BI234"/>
  <c r="BH234"/>
  <c r="BG234"/>
  <c r="BF234"/>
  <c r="T234"/>
  <c r="R234"/>
  <c r="P234"/>
  <c r="BK234"/>
  <c r="J234"/>
  <c r="BE234"/>
  <c r="BI232"/>
  <c r="BH232"/>
  <c r="BG232"/>
  <c r="BF232"/>
  <c r="T232"/>
  <c r="R232"/>
  <c r="P232"/>
  <c r="BK232"/>
  <c r="J232"/>
  <c r="BE232"/>
  <c r="BI230"/>
  <c r="BH230"/>
  <c r="BG230"/>
  <c r="BF230"/>
  <c r="T230"/>
  <c r="R230"/>
  <c r="P230"/>
  <c r="BK230"/>
  <c r="J230"/>
  <c r="BE230"/>
  <c r="BI228"/>
  <c r="BH228"/>
  <c r="BG228"/>
  <c r="BF228"/>
  <c r="T228"/>
  <c r="R228"/>
  <c r="P228"/>
  <c r="BK228"/>
  <c r="J228"/>
  <c r="BE228"/>
  <c r="BI226"/>
  <c r="BH226"/>
  <c r="BG226"/>
  <c r="BF226"/>
  <c r="T226"/>
  <c r="R226"/>
  <c r="P226"/>
  <c r="BK226"/>
  <c r="J226"/>
  <c r="BE226"/>
  <c r="BI224"/>
  <c r="BH224"/>
  <c r="BG224"/>
  <c r="BF224"/>
  <c r="T224"/>
  <c r="R224"/>
  <c r="P224"/>
  <c r="BK224"/>
  <c r="J224"/>
  <c r="BE224"/>
  <c r="BI223"/>
  <c r="BH223"/>
  <c r="BG223"/>
  <c r="BF223"/>
  <c r="T223"/>
  <c r="R223"/>
  <c r="P223"/>
  <c r="BK223"/>
  <c r="J223"/>
  <c r="BE223"/>
  <c r="BI222"/>
  <c r="BH222"/>
  <c r="BG222"/>
  <c r="BF222"/>
  <c r="T222"/>
  <c r="R222"/>
  <c r="P222"/>
  <c r="BK222"/>
  <c r="J222"/>
  <c r="BE222"/>
  <c r="BI219"/>
  <c r="BH219"/>
  <c r="BG219"/>
  <c r="BF219"/>
  <c r="T219"/>
  <c r="R219"/>
  <c r="P219"/>
  <c r="BK219"/>
  <c r="J219"/>
  <c r="BE219"/>
  <c r="BI217"/>
  <c r="BH217"/>
  <c r="BG217"/>
  <c r="BF217"/>
  <c r="T217"/>
  <c r="T216"/>
  <c r="R217"/>
  <c r="R216"/>
  <c r="P217"/>
  <c r="P216"/>
  <c r="BK217"/>
  <c r="BK216"/>
  <c r="J216"/>
  <c r="J217"/>
  <c r="BE217"/>
  <c r="J60"/>
  <c r="BI214"/>
  <c r="BH214"/>
  <c r="BG214"/>
  <c r="BF214"/>
  <c r="T214"/>
  <c r="R214"/>
  <c r="P214"/>
  <c r="BK214"/>
  <c r="J214"/>
  <c r="BE214"/>
  <c r="BI212"/>
  <c r="BH212"/>
  <c r="BG212"/>
  <c r="BF212"/>
  <c r="T212"/>
  <c r="R212"/>
  <c r="P212"/>
  <c r="BK212"/>
  <c r="J212"/>
  <c r="BE212"/>
  <c r="BI207"/>
  <c r="BH207"/>
  <c r="BG207"/>
  <c r="BF207"/>
  <c r="T207"/>
  <c r="R207"/>
  <c r="P207"/>
  <c r="BK207"/>
  <c r="J207"/>
  <c r="BE207"/>
  <c r="BI202"/>
  <c r="BH202"/>
  <c r="BG202"/>
  <c r="BF202"/>
  <c r="T202"/>
  <c r="R202"/>
  <c r="P202"/>
  <c r="BK202"/>
  <c r="J202"/>
  <c r="BE202"/>
  <c r="BI198"/>
  <c r="BH198"/>
  <c r="BG198"/>
  <c r="BF198"/>
  <c r="T198"/>
  <c r="R198"/>
  <c r="P198"/>
  <c r="BK198"/>
  <c r="J198"/>
  <c r="BE198"/>
  <c r="BI196"/>
  <c r="BH196"/>
  <c r="BG196"/>
  <c r="BF196"/>
  <c r="T196"/>
  <c r="R196"/>
  <c r="P196"/>
  <c r="BK196"/>
  <c r="J196"/>
  <c r="BE196"/>
  <c r="BI194"/>
  <c r="BH194"/>
  <c r="BG194"/>
  <c r="BF194"/>
  <c r="T194"/>
  <c r="R194"/>
  <c r="P194"/>
  <c r="BK194"/>
  <c r="J194"/>
  <c r="BE194"/>
  <c r="BI193"/>
  <c r="BH193"/>
  <c r="BG193"/>
  <c r="BF193"/>
  <c r="T193"/>
  <c r="R193"/>
  <c r="P193"/>
  <c r="BK193"/>
  <c r="J193"/>
  <c r="BE193"/>
  <c r="BI192"/>
  <c r="BH192"/>
  <c r="BG192"/>
  <c r="BF192"/>
  <c r="T192"/>
  <c r="R192"/>
  <c r="P192"/>
  <c r="BK192"/>
  <c r="J192"/>
  <c r="BE192"/>
  <c r="BI191"/>
  <c r="BH191"/>
  <c r="BG191"/>
  <c r="BF191"/>
  <c r="T191"/>
  <c r="R191"/>
  <c r="P191"/>
  <c r="BK191"/>
  <c r="J191"/>
  <c r="BE191"/>
  <c r="BI189"/>
  <c r="BH189"/>
  <c r="BG189"/>
  <c r="BF189"/>
  <c r="T189"/>
  <c r="R189"/>
  <c r="P189"/>
  <c r="BK189"/>
  <c r="J189"/>
  <c r="BE189"/>
  <c r="BI185"/>
  <c r="BH185"/>
  <c r="BG185"/>
  <c r="BF185"/>
  <c r="T185"/>
  <c r="R185"/>
  <c r="P185"/>
  <c r="BK185"/>
  <c r="J185"/>
  <c r="BE185"/>
  <c r="BI183"/>
  <c r="BH183"/>
  <c r="BG183"/>
  <c r="BF183"/>
  <c r="T183"/>
  <c r="R183"/>
  <c r="P183"/>
  <c r="BK183"/>
  <c r="J183"/>
  <c r="BE183"/>
  <c r="BI181"/>
  <c r="BH181"/>
  <c r="BG181"/>
  <c r="BF181"/>
  <c r="T181"/>
  <c r="R181"/>
  <c r="P181"/>
  <c r="BK181"/>
  <c r="J181"/>
  <c r="BE181"/>
  <c r="BI179"/>
  <c r="BH179"/>
  <c r="BG179"/>
  <c r="BF179"/>
  <c r="T179"/>
  <c r="R179"/>
  <c r="P179"/>
  <c r="BK179"/>
  <c r="J179"/>
  <c r="BE179"/>
  <c r="BI177"/>
  <c r="BH177"/>
  <c r="BG177"/>
  <c r="BF177"/>
  <c r="T177"/>
  <c r="R177"/>
  <c r="P177"/>
  <c r="BK177"/>
  <c r="J177"/>
  <c r="BE177"/>
  <c r="BI167"/>
  <c r="BH167"/>
  <c r="BG167"/>
  <c r="BF167"/>
  <c r="T167"/>
  <c r="R167"/>
  <c r="P167"/>
  <c r="BK167"/>
  <c r="J167"/>
  <c r="BE167"/>
  <c r="BI165"/>
  <c r="BH165"/>
  <c r="BG165"/>
  <c r="BF165"/>
  <c r="T165"/>
  <c r="R165"/>
  <c r="P165"/>
  <c r="BK165"/>
  <c r="J165"/>
  <c r="BE165"/>
  <c r="BI163"/>
  <c r="BH163"/>
  <c r="BG163"/>
  <c r="BF163"/>
  <c r="T163"/>
  <c r="R163"/>
  <c r="P163"/>
  <c r="BK163"/>
  <c r="J163"/>
  <c r="BE163"/>
  <c r="BI161"/>
  <c r="BH161"/>
  <c r="BG161"/>
  <c r="BF161"/>
  <c r="T161"/>
  <c r="R161"/>
  <c r="P161"/>
  <c r="BK161"/>
  <c r="J161"/>
  <c r="BE161"/>
  <c r="BI159"/>
  <c r="BH159"/>
  <c r="BG159"/>
  <c r="BF159"/>
  <c r="T159"/>
  <c r="R159"/>
  <c r="P159"/>
  <c r="BK159"/>
  <c r="J159"/>
  <c r="BE159"/>
  <c r="BI157"/>
  <c r="BH157"/>
  <c r="BG157"/>
  <c r="BF157"/>
  <c r="T157"/>
  <c r="R157"/>
  <c r="P157"/>
  <c r="BK157"/>
  <c r="J157"/>
  <c r="BE157"/>
  <c r="BI154"/>
  <c r="BH154"/>
  <c r="BG154"/>
  <c r="BF154"/>
  <c r="T154"/>
  <c r="R154"/>
  <c r="P154"/>
  <c r="BK154"/>
  <c r="J154"/>
  <c r="BE154"/>
  <c r="BI145"/>
  <c r="BH145"/>
  <c r="BG145"/>
  <c r="BF145"/>
  <c r="T145"/>
  <c r="R145"/>
  <c r="P145"/>
  <c r="BK145"/>
  <c r="J145"/>
  <c r="BE145"/>
  <c r="BI143"/>
  <c r="BH143"/>
  <c r="BG143"/>
  <c r="BF143"/>
  <c r="T143"/>
  <c r="R143"/>
  <c r="P143"/>
  <c r="BK143"/>
  <c r="J143"/>
  <c r="BE143"/>
  <c r="BI140"/>
  <c r="BH140"/>
  <c r="BG140"/>
  <c r="BF140"/>
  <c r="T140"/>
  <c r="R140"/>
  <c r="P140"/>
  <c r="BK140"/>
  <c r="J140"/>
  <c r="BE140"/>
  <c r="BI131"/>
  <c r="BH131"/>
  <c r="BG131"/>
  <c r="BF131"/>
  <c r="T131"/>
  <c r="R131"/>
  <c r="P131"/>
  <c r="BK131"/>
  <c r="J131"/>
  <c r="BE131"/>
  <c r="BI129"/>
  <c r="BH129"/>
  <c r="BG129"/>
  <c r="BF129"/>
  <c r="T129"/>
  <c r="R129"/>
  <c r="P129"/>
  <c r="BK129"/>
  <c r="J129"/>
  <c r="BE129"/>
  <c r="BI128"/>
  <c r="BH128"/>
  <c r="BG128"/>
  <c r="BF128"/>
  <c r="T128"/>
  <c r="R128"/>
  <c r="P128"/>
  <c r="BK128"/>
  <c r="J128"/>
  <c r="BE128"/>
  <c r="BI126"/>
  <c r="BH126"/>
  <c r="BG126"/>
  <c r="BF126"/>
  <c r="T126"/>
  <c r="R126"/>
  <c r="P126"/>
  <c r="BK126"/>
  <c r="J126"/>
  <c r="BE126"/>
  <c r="BI124"/>
  <c r="BH124"/>
  <c r="BG124"/>
  <c r="BF124"/>
  <c r="T124"/>
  <c r="R124"/>
  <c r="P124"/>
  <c r="BK124"/>
  <c r="J124"/>
  <c r="BE124"/>
  <c r="BI122"/>
  <c r="BH122"/>
  <c r="BG122"/>
  <c r="BF122"/>
  <c r="T122"/>
  <c r="R122"/>
  <c r="P122"/>
  <c r="BK122"/>
  <c r="J122"/>
  <c r="BE122"/>
  <c r="BI118"/>
  <c r="BH118"/>
  <c r="BG118"/>
  <c r="BF118"/>
  <c r="T118"/>
  <c r="R118"/>
  <c r="P118"/>
  <c r="BK118"/>
  <c r="J118"/>
  <c r="BE118"/>
  <c r="BI111"/>
  <c r="BH111"/>
  <c r="BG111"/>
  <c r="BF111"/>
  <c r="T111"/>
  <c r="R111"/>
  <c r="P111"/>
  <c r="BK111"/>
  <c r="J111"/>
  <c r="BE111"/>
  <c r="BI109"/>
  <c r="BH109"/>
  <c r="BG109"/>
  <c r="BF109"/>
  <c r="T109"/>
  <c r="T108"/>
  <c r="R109"/>
  <c r="R108"/>
  <c r="P109"/>
  <c r="P108"/>
  <c r="BK109"/>
  <c r="BK108"/>
  <c r="J108"/>
  <c r="J109"/>
  <c r="BE109"/>
  <c r="J59"/>
  <c r="BI107"/>
  <c r="BH107"/>
  <c r="BG107"/>
  <c r="BF107"/>
  <c r="T107"/>
  <c r="R107"/>
  <c r="P107"/>
  <c r="BK107"/>
  <c r="J107"/>
  <c r="BE107"/>
  <c r="BI106"/>
  <c r="BH106"/>
  <c r="BG106"/>
  <c r="BF106"/>
  <c r="T106"/>
  <c r="R106"/>
  <c r="P106"/>
  <c r="BK106"/>
  <c r="J106"/>
  <c r="BE106"/>
  <c r="BI105"/>
  <c r="BH105"/>
  <c r="BG105"/>
  <c r="BF105"/>
  <c r="T105"/>
  <c r="R105"/>
  <c r="P105"/>
  <c r="BK105"/>
  <c r="J105"/>
  <c r="BE105"/>
  <c r="BI104"/>
  <c r="BH104"/>
  <c r="BG104"/>
  <c r="BF104"/>
  <c r="T104"/>
  <c r="R104"/>
  <c r="P104"/>
  <c r="BK104"/>
  <c r="J104"/>
  <c r="BE104"/>
  <c r="BI103"/>
  <c r="BH103"/>
  <c r="BG103"/>
  <c r="BF103"/>
  <c r="T103"/>
  <c r="R103"/>
  <c r="P103"/>
  <c r="BK103"/>
  <c r="J103"/>
  <c r="BE103"/>
  <c r="BI101"/>
  <c r="F34"/>
  <c i="1" r="BD52"/>
  <c i="2" r="BH101"/>
  <c r="F33"/>
  <c i="1" r="BC52"/>
  <c i="2" r="BG101"/>
  <c r="F32"/>
  <c i="1" r="BB52"/>
  <c i="2" r="BF101"/>
  <c r="J31"/>
  <c i="1" r="AW52"/>
  <c i="2" r="F31"/>
  <c i="1" r="BA52"/>
  <c i="2" r="T101"/>
  <c r="T100"/>
  <c r="T99"/>
  <c r="T98"/>
  <c r="R101"/>
  <c r="R100"/>
  <c r="R99"/>
  <c r="R98"/>
  <c r="P101"/>
  <c r="P100"/>
  <c r="P99"/>
  <c r="P98"/>
  <c i="1" r="AU52"/>
  <c i="2" r="BK101"/>
  <c r="BK100"/>
  <c r="J100"/>
  <c r="BK99"/>
  <c r="J99"/>
  <c r="BK98"/>
  <c r="J98"/>
  <c r="J56"/>
  <c r="J27"/>
  <c i="1" r="AG52"/>
  <c i="2" r="J101"/>
  <c r="BE101"/>
  <c r="J30"/>
  <c i="1" r="AV52"/>
  <c i="2" r="F30"/>
  <c i="1" r="AZ52"/>
  <c i="2" r="J58"/>
  <c r="J57"/>
  <c r="J94"/>
  <c r="F94"/>
  <c r="F92"/>
  <c r="E90"/>
  <c r="J51"/>
  <c r="F51"/>
  <c r="F49"/>
  <c r="E47"/>
  <c r="J36"/>
  <c r="J18"/>
  <c r="E18"/>
  <c r="F95"/>
  <c r="F52"/>
  <c r="J17"/>
  <c r="J12"/>
  <c r="J92"/>
  <c r="J49"/>
  <c r="E7"/>
  <c r="E88"/>
  <c r="E45"/>
  <c i="1" r="BD51"/>
  <c r="W30"/>
  <c r="BC51"/>
  <c r="W29"/>
  <c r="BB51"/>
  <c r="W28"/>
  <c r="BA51"/>
  <c r="W27"/>
  <c r="AZ51"/>
  <c r="W26"/>
  <c r="AY51"/>
  <c r="AX51"/>
  <c r="AW51"/>
  <c r="AK27"/>
  <c r="AV51"/>
  <c r="AK26"/>
  <c r="AU51"/>
  <c r="AT51"/>
  <c r="AS51"/>
  <c r="AG51"/>
  <c r="AK23"/>
  <c r="AT53"/>
  <c r="AN53"/>
  <c r="AT52"/>
  <c r="AN52"/>
  <c r="AN51"/>
  <c r="L47"/>
  <c r="AM46"/>
  <c r="L46"/>
  <c r="AM44"/>
  <c r="L44"/>
  <c r="L42"/>
  <c r="L41"/>
  <c r="AK32"/>
</calcChain>
</file>

<file path=xl/sharedStrings.xml><?xml version="1.0" encoding="utf-8"?>
<sst xmlns="http://schemas.openxmlformats.org/spreadsheetml/2006/main">
  <si>
    <t>Export VZ</t>
  </si>
  <si>
    <t>List obsahuje:</t>
  </si>
  <si>
    <t>1) Rekapitulace stavby</t>
  </si>
  <si>
    <t>2) Rekapitulace objektů stavby a soupisů prací</t>
  </si>
  <si>
    <t>3.0</t>
  </si>
  <si>
    <t>ZAMOK</t>
  </si>
  <si>
    <t>False</t>
  </si>
  <si>
    <t>{44766f70-4ee6-4211-b6fb-2714f60052a6}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</si>
  <si>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</si>
  <si>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</si>
  <si>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</si>
  <si>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</si>
  <si>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</si>
  <si>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</si>
  <si>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</si>
  <si>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</si>
  <si>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1802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</si>
  <si>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</si>
  <si>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</si>
  <si>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Dolní Brusnice - Zateplení čp.17 - Etapa 1 (zateplení stěn)</t>
  </si>
  <si>
    <t>KSO:</t>
  </si>
  <si>
    <t>801 6</t>
  </si>
  <si>
    <t>CC-CZ:</t>
  </si>
  <si>
    <t/>
  </si>
  <si>
    <t>Místo:</t>
  </si>
  <si>
    <t xml:space="preserve"> </t>
  </si>
  <si>
    <t>Datum:</t>
  </si>
  <si>
    <t>1. 2. 2018</t>
  </si>
  <si>
    <t>Zadavatel:</t>
  </si>
  <si>
    <t>IČ:</t>
  </si>
  <si>
    <t>Obec Dolní Brusnice</t>
  </si>
  <si>
    <t>DIČ:</t>
  </si>
  <si>
    <t>Uchazeč:</t>
  </si>
  <si>
    <t>Vyplň údaj</t>
  </si>
  <si>
    <t>Projektant:</t>
  </si>
  <si>
    <t>ApA Vamberk s.r.o.</t>
  </si>
  <si>
    <t>True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</si>
  <si>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</si>
  <si>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</si>
  <si>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</si>
  <si>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</si>
  <si>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</si>
  <si>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</si>
  <si>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</si>
  <si>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</si>
  <si>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</si>
  <si>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</si>
  <si>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</si>
  <si>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</si>
  <si>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</si>
  <si>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</si>
  <si>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</si>
  <si>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</si>
  <si>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</si>
  <si>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</si>
  <si>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</si>
  <si>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</si>
  <si>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</si>
  <si>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</si>
  <si>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</si>
  <si>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</si>
  <si>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</si>
  <si>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</si>
  <si>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</si>
  <si>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</si>
  <si>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</si>
  <si>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</si>
  <si>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</si>
  <si>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</si>
  <si>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</si>
  <si>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</si>
  <si>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</si>
  <si>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</si>
  <si>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</si>
  <si>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</si>
  <si>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</si>
  <si>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</si>
  <si>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</si>
  <si>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11</t>
  </si>
  <si>
    <t>Zateplení objektu OU</t>
  </si>
  <si>
    <t>STA</t>
  </si>
  <si>
    <t>1</t>
  </si>
  <si>
    <t>{4c603c94-45d1-4ca9-ad92-10fc9f5d7f10}</t>
  </si>
  <si>
    <t>2</t>
  </si>
  <si>
    <t>Zateplení objektu přístavby k OU</t>
  </si>
  <si>
    <t>{58b11f6e-0c7d-4f3b-877b-f3ca12dfc794}</t>
  </si>
  <si>
    <t>1) Krycí list soupisu</t>
  </si>
  <si>
    <t>2) Rekapitulace</t>
  </si>
  <si>
    <t>3) Soupis prací</t>
  </si>
  <si>
    <t>Zpět na list:</t>
  </si>
  <si>
    <t>Rekapitulace stavby</t>
  </si>
  <si>
    <t>dlOst</t>
  </si>
  <si>
    <t>84,5</t>
  </si>
  <si>
    <t>dlPar</t>
  </si>
  <si>
    <t>22,65</t>
  </si>
  <si>
    <t>KRYCÍ LIST SOUPISU</t>
  </si>
  <si>
    <t>les</t>
  </si>
  <si>
    <t>280,864</t>
  </si>
  <si>
    <t>Lost</t>
  </si>
  <si>
    <t>9,3</t>
  </si>
  <si>
    <t>Lpar</t>
  </si>
  <si>
    <t>26,05</t>
  </si>
  <si>
    <t>Lroh</t>
  </si>
  <si>
    <t>13,9</t>
  </si>
  <si>
    <t>Objekt:</t>
  </si>
  <si>
    <t>plEPS160</t>
  </si>
  <si>
    <t>194,421</t>
  </si>
  <si>
    <t>11 - Zateplení objektu OU</t>
  </si>
  <si>
    <t>plKZS160</t>
  </si>
  <si>
    <t>213,453</t>
  </si>
  <si>
    <t>plXPS160</t>
  </si>
  <si>
    <t>19,032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</si>
  <si>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</si>
  <si>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</si>
  <si>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</si>
  <si>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</si>
  <si>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</si>
  <si>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</si>
  <si>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1 - Zemní práce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</si>
  <si>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</si>
  <si>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</si>
  <si>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</si>
  <si>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</si>
  <si>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</si>
  <si>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</si>
  <si>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712 - Povlakové krytiny</t>
  </si>
  <si>
    <t xml:space="preserve">    762 - Konstrukce tesařské</t>
  </si>
  <si>
    <t xml:space="preserve">    764 - Konstrukce klempířské</t>
  </si>
  <si>
    <t xml:space="preserve">    766 - Konstrukce truhlářské</t>
  </si>
  <si>
    <t xml:space="preserve">    767 - Konstrukce zámečnické</t>
  </si>
  <si>
    <t xml:space="preserve">    783 - Dokončovací práce - nátěry</t>
  </si>
  <si>
    <t xml:space="preserve">    784 - Dokončovací práce - malby a tapety</t>
  </si>
  <si>
    <t>M - Práce a dodávky M</t>
  </si>
  <si>
    <t xml:space="preserve">    21-M - Elektromontáže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</si>
  <si>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</si>
  <si>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</si>
  <si>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</si>
  <si>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</si>
  <si>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VRN9 - Ostatní náklady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</si>
  <si>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</si>
  <si>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</si>
  <si>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</si>
  <si>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</si>
  <si>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</si>
  <si>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</si>
  <si>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</si>
  <si>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</si>
  <si>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</si>
  <si>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</si>
  <si>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</si>
  <si>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</si>
  <si>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</si>
  <si>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</si>
  <si>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</si>
  <si>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</si>
  <si>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</si>
  <si>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Zemní práce</t>
  </si>
  <si>
    <t>K</t>
  </si>
  <si>
    <t>132101401</t>
  </si>
  <si>
    <t>Hloubená vykopávka pod základy ručně s přehozením výkopku na vzdálenost 3 m nebo s naložením na ruční dopravní prostředek v hornině tř. 2</t>
  </si>
  <si>
    <t>m3</t>
  </si>
  <si>
    <t>CS ÚRS 2018 01</t>
  </si>
  <si>
    <t>4</t>
  </si>
  <si>
    <t>970348234</t>
  </si>
  <si>
    <t>VV</t>
  </si>
  <si>
    <t>"odkop u objektu- boky:" 0,5*0,2*(13*2)</t>
  </si>
  <si>
    <t>162201211</t>
  </si>
  <si>
    <t>Vodorovné přemístění výkopku nebo sypaniny stavebním kolečkem s naložením a vyprázdněním kolečka na hromady nebo do dopravního prostředku na vzdálenost do 10 m z horniny tř. 1 až 4</t>
  </si>
  <si>
    <t>1104234500</t>
  </si>
  <si>
    <t>3</t>
  </si>
  <si>
    <t>16270110R0</t>
  </si>
  <si>
    <t xml:space="preserve"> Vodorovné přemístění výkopku/sypaniny z horniny tř. 1 až 4 na místo skládky</t>
  </si>
  <si>
    <t>1587494465</t>
  </si>
  <si>
    <t>167101101</t>
  </si>
  <si>
    <t>Nakládání, skládání a překládání neulehlého výkopku nebo sypaniny nakládání, množství do 100 m3, z hornin tř. 1 až 4</t>
  </si>
  <si>
    <t>200672734</t>
  </si>
  <si>
    <t>5</t>
  </si>
  <si>
    <t>171201201</t>
  </si>
  <si>
    <t>Uložení sypaniny na skládky</t>
  </si>
  <si>
    <t>2061211925</t>
  </si>
  <si>
    <t>6</t>
  </si>
  <si>
    <t>1712012R1</t>
  </si>
  <si>
    <t>Uložení sypaniny Poplatek za skládku - ostatní zemina</t>
  </si>
  <si>
    <t>1612243143</t>
  </si>
  <si>
    <t>Úpravy povrchů, podlahy a osazování výplní</t>
  </si>
  <si>
    <t>7</t>
  </si>
  <si>
    <t>611325121</t>
  </si>
  <si>
    <t>Vápenocementová omítka rýh štuková ve stropech, šířky rýhy do 150 mm</t>
  </si>
  <si>
    <t>m2</t>
  </si>
  <si>
    <t>1923935310</t>
  </si>
  <si>
    <t>0,15*1,6</t>
  </si>
  <si>
    <t>8</t>
  </si>
  <si>
    <t>612131121</t>
  </si>
  <si>
    <t>Podkladní a spojovací vrstva vnitřních omítaných ploch penetrace akrylát-silikonová nanášená ručně stěn</t>
  </si>
  <si>
    <t>440222466</t>
  </si>
  <si>
    <t>"podklad KZS:"</t>
  </si>
  <si>
    <t>"vyrovnání podkladu po otl.profilace st.fasády:"PodklVyr</t>
  </si>
  <si>
    <t>"stříška:" 3,15</t>
  </si>
  <si>
    <t>"HUP:" 2,5</t>
  </si>
  <si>
    <t>Mezisoučet</t>
  </si>
  <si>
    <t>9</t>
  </si>
  <si>
    <t>612325101</t>
  </si>
  <si>
    <t>Vápenocementová omítka rýh hrubá ve stěnách, šířky rýhy do 150 mm</t>
  </si>
  <si>
    <t>902310355</t>
  </si>
  <si>
    <t>"vyrovnání po otlučení profilace:"PodklVyr</t>
  </si>
  <si>
    <t>"stříška vstup:" 0,15*2,1</t>
  </si>
  <si>
    <t>10</t>
  </si>
  <si>
    <t>612325121</t>
  </si>
  <si>
    <t>Vápenocementová omítka rýh štuková ve stěnách, šířky rýhy do 150 mm</t>
  </si>
  <si>
    <t>185737341</t>
  </si>
  <si>
    <t>0,15*2,6*2</t>
  </si>
  <si>
    <t>612335103</t>
  </si>
  <si>
    <t>Cementová omítka rýh hrubá ve stěnách, šířky rýhy přes 300 mm</t>
  </si>
  <si>
    <t>-683525043</t>
  </si>
  <si>
    <t>"vyrovnání otl.soklu:" plXPS160</t>
  </si>
  <si>
    <t>12</t>
  </si>
  <si>
    <t>621211011</t>
  </si>
  <si>
    <t>Montáž kontaktního zateplení z polystyrenových desek nebo z kombinovaných desek na vnější podhledy, tloušťky desek přes 40 do 80 mm</t>
  </si>
  <si>
    <t>92902244</t>
  </si>
  <si>
    <t>"stříška vstupu:" 2,1*0,6*2+0,15*(0,6*2+2,1)</t>
  </si>
  <si>
    <t>13</t>
  </si>
  <si>
    <t>M</t>
  </si>
  <si>
    <t>283763520</t>
  </si>
  <si>
    <t>deska fasádní polystyrénová pro tepelné izolace spodní stavby tl 50mm</t>
  </si>
  <si>
    <t>-21030354</t>
  </si>
  <si>
    <t>14</t>
  </si>
  <si>
    <t>621541011</t>
  </si>
  <si>
    <t>Omítka tenkovrstvá silikonsilikátová vnějších ploch hydrofobní, se samočistícím účinkem probarvená, včetně penetrace podkladu zrnitá, tloušťky 1,5 mm podhledů</t>
  </si>
  <si>
    <t>-1330033023</t>
  </si>
  <si>
    <t>"stříška vstup:" 2,2*0,6+0,2*(0,6*2)</t>
  </si>
  <si>
    <t>622211031</t>
  </si>
  <si>
    <t>Montáž kontaktního zateplení z polystyrenových desek nebo z kombinovaných desek na vnější stěny, tloušťky desek přes 120 do 160 mm</t>
  </si>
  <si>
    <t>1899609927</t>
  </si>
  <si>
    <t>(6,95-0,6)*(13,6*2+9,92)</t>
  </si>
  <si>
    <t>-1,5*2*3-0,5*0,5*2-0,55*0,55-1,3*1,9-1,3*0,8</t>
  </si>
  <si>
    <t>-2,55*1,45-(3-0,4)*3,45-1,3*1,3</t>
  </si>
  <si>
    <t>-1,15*1,8*3-1,3*1,9*3</t>
  </si>
  <si>
    <t>"XPS-Sokl" 0,6*(13,6*2+9,92-3-2,4)</t>
  </si>
  <si>
    <t>Součet</t>
  </si>
  <si>
    <t>16</t>
  </si>
  <si>
    <t>283759520</t>
  </si>
  <si>
    <t>deska EPS 70 fasádní λ=0,039 tl 160mm</t>
  </si>
  <si>
    <t>1571298862</t>
  </si>
  <si>
    <t>P</t>
  </si>
  <si>
    <t>Poznámka k položce:
lambda=0,032 [W / m K]</t>
  </si>
  <si>
    <t>plEPS160*1,02</t>
  </si>
  <si>
    <t>17</t>
  </si>
  <si>
    <t>283763572</t>
  </si>
  <si>
    <t>deska fasádní polystyrénová pro tepelné izolace spodní stavby 1250 x 600 x 160 mm</t>
  </si>
  <si>
    <t>457209074</t>
  </si>
  <si>
    <t>plXPS160*1,04</t>
  </si>
  <si>
    <t>18</t>
  </si>
  <si>
    <t>622212051</t>
  </si>
  <si>
    <t>Montáž kontaktního zateplení vnějšího ostění, nadpraží nebo parapetu z polystyrenových desek hloubky špalet přes 200 do 400 mm, tloušťky desek do 40 mm</t>
  </si>
  <si>
    <t>m</t>
  </si>
  <si>
    <t>1627815001</t>
  </si>
  <si>
    <t>Poznámka k položce:
Obsahem ceny je lišta rohová Al 10/10 cm s tkaninou bal. 2,5 m</t>
  </si>
  <si>
    <t>(1,5*2+2)*3+0,5*3*2+0,55*3+(1,3*2+1,9)*1+(1,3*2+0,8)</t>
  </si>
  <si>
    <t>(2,55*2+1,45)+3*2*3,45+1,3*3</t>
  </si>
  <si>
    <t>(1,15*2+1,8)*3+(1,3*2+1,9)*3</t>
  </si>
  <si>
    <t>2*3+0,5*2+0,55*1+1,9+0,8+1,3+1,8*3+1,9*3</t>
  </si>
  <si>
    <t>19</t>
  </si>
  <si>
    <t>283759320</t>
  </si>
  <si>
    <t>deska EPS 70 fasádní λ=0,039 tl 40mm</t>
  </si>
  <si>
    <t>205960785</t>
  </si>
  <si>
    <t>(dlOst)*0,3*1,1</t>
  </si>
  <si>
    <t>20</t>
  </si>
  <si>
    <t>283763502</t>
  </si>
  <si>
    <t>deska fasádní polystyrénová pro tepelné izolace spodní stavby 1250 x 600 x 30 mm</t>
  </si>
  <si>
    <t>-541881862</t>
  </si>
  <si>
    <t>dlPar*0,3*1,1</t>
  </si>
  <si>
    <t>62225100R1</t>
  </si>
  <si>
    <t>Montáž kontaktního zateplení Příplatek k cenám kontaktního zateplení vnějších stěn za kotvení do kamene</t>
  </si>
  <si>
    <t>-1840149908</t>
  </si>
  <si>
    <t>22</t>
  </si>
  <si>
    <t>622251101</t>
  </si>
  <si>
    <t>Montáž kontaktního zateplení Příplatek k cenám za zápustnou montáž kotev s použitím tepelněizolačních zátek na vnější stěny z polystyrenu</t>
  </si>
  <si>
    <t>1702578633</t>
  </si>
  <si>
    <t>23</t>
  </si>
  <si>
    <t>622252001</t>
  </si>
  <si>
    <t>Montáž lišt kontaktního zateplení zakládacích soklových připevněných hmoždinkami</t>
  </si>
  <si>
    <t>803038325</t>
  </si>
  <si>
    <t>13,1*2+9,92-3,34-2,4</t>
  </si>
  <si>
    <t>24</t>
  </si>
  <si>
    <t>590516530</t>
  </si>
  <si>
    <t>lišta soklová Al s okapničkou zakládací U 16cm 0,95/200cm</t>
  </si>
  <si>
    <t>-938273227</t>
  </si>
  <si>
    <t>30,38*1,05 'Přepočtené koeficientem množství</t>
  </si>
  <si>
    <t>25</t>
  </si>
  <si>
    <t>622252002</t>
  </si>
  <si>
    <t>Montáž lišt kontaktního zateplení ostatních stěnových, dilatačních apod. lepených do tmelu</t>
  </si>
  <si>
    <t>135191697</t>
  </si>
  <si>
    <t>"rohy vnější:"6,95*2</t>
  </si>
  <si>
    <t>"okenní připoj:" dlOst</t>
  </si>
  <si>
    <t>"parapety + stříška:" dlPar+2,2+0,6*2</t>
  </si>
  <si>
    <t>"Ostění/parapet:"0,31*30</t>
  </si>
  <si>
    <t>26</t>
  </si>
  <si>
    <t>590514800</t>
  </si>
  <si>
    <t>profil rohový Al s tkaninou kontaktního zateplení</t>
  </si>
  <si>
    <t>1230708749</t>
  </si>
  <si>
    <t>Lroh*1,05</t>
  </si>
  <si>
    <t>27</t>
  </si>
  <si>
    <t>59051510R1</t>
  </si>
  <si>
    <t>profil ukončovací plastový se síťovinou (pro napojení okenních a dveřních rámů)</t>
  </si>
  <si>
    <t>1218015069</t>
  </si>
  <si>
    <t>28</t>
  </si>
  <si>
    <t>590515181</t>
  </si>
  <si>
    <t>profil ukončovací plastový se síťovinou - pro napojení parapetu</t>
  </si>
  <si>
    <t>344050178</t>
  </si>
  <si>
    <t>Lpar*1,05</t>
  </si>
  <si>
    <t>29</t>
  </si>
  <si>
    <t>590515182</t>
  </si>
  <si>
    <t>připojovací profil parapetního plechu (v ostění)</t>
  </si>
  <si>
    <t>-1414913537</t>
  </si>
  <si>
    <t>Lost*1,05</t>
  </si>
  <si>
    <t>30</t>
  </si>
  <si>
    <t>6222540R1</t>
  </si>
  <si>
    <t xml:space="preserve"> D+M Uninerzální montážní deska kotvená pomocí hmoždinek pro KZS ETSC (pro kotvení lehkých přístřešků , zábradlí)</t>
  </si>
  <si>
    <t>kus</t>
  </si>
  <si>
    <t>1382935265</t>
  </si>
  <si>
    <t>"pro příležidostné ozdobné prvky průčelí:" 2</t>
  </si>
  <si>
    <t>"stříška vstup:" 2</t>
  </si>
  <si>
    <t>31</t>
  </si>
  <si>
    <t>6222540R2</t>
  </si>
  <si>
    <t>D+M Uninerzální montážní deska kotvená na chemickou maltu pro KZS ETSC (pro vchodové stříšky,žaluzie,pergoly, zábradlí)</t>
  </si>
  <si>
    <t>580432603</t>
  </si>
  <si>
    <t>"přístřešek na popelnice :" 3</t>
  </si>
  <si>
    <t>32</t>
  </si>
  <si>
    <t>6222550R1</t>
  </si>
  <si>
    <t xml:space="preserve">Opracování v KZS - skřínky elektro - poracování otvoru cca 0,6/0,4m+nová plastová překrývací dvířka </t>
  </si>
  <si>
    <t>-230783079</t>
  </si>
  <si>
    <t>33</t>
  </si>
  <si>
    <t>6222550R2</t>
  </si>
  <si>
    <t>Opracování v KZS - bezpečnostní vypínač cca 0,2x0,2m - poracování otvoru +nový kryt, rámeček plast dezén zlatý dub, rozbytné sklo</t>
  </si>
  <si>
    <t>1419872845</t>
  </si>
  <si>
    <t>34</t>
  </si>
  <si>
    <t>6222550R3</t>
  </si>
  <si>
    <t>Opracování v KZS - vývod WAF - opracování otvoru, řešení prostupu tepelného spotřebiče, prodloužení vývodu WAF</t>
  </si>
  <si>
    <t>-1904391564</t>
  </si>
  <si>
    <t>35</t>
  </si>
  <si>
    <t>622541011</t>
  </si>
  <si>
    <t>Omítka tenkovrstvá silikonsilikátová vnějších ploch hydrofobní, se samočistícím účinkem probarvená, včetně penetrace podkladu zrnitá, tloušťky 1,5 mm stěn</t>
  </si>
  <si>
    <t>1189548047</t>
  </si>
  <si>
    <t>plKZS160+dlOst*0,3+1,8</t>
  </si>
  <si>
    <t>36</t>
  </si>
  <si>
    <t>623142001</t>
  </si>
  <si>
    <t>Potažení vnějších ploch pletivem v ploše nebo pruzích, na plném podkladu sklovláknitým vtlačením do tmelu pilířů nebo sloupů</t>
  </si>
  <si>
    <t>1853710840</t>
  </si>
  <si>
    <t>37</t>
  </si>
  <si>
    <t>623511111</t>
  </si>
  <si>
    <t>Omítka tenkovrstvá akrylátová vnějších ploch probarvená, včetně penetrace podkladu mozaiková střednězrnná pilířů nebo sloupů</t>
  </si>
  <si>
    <t>1322214201</t>
  </si>
  <si>
    <t>"sokl:" 0,5*(13,06*2+9,92-2,4-3,45+0,3*2)+0,1*0,3*2</t>
  </si>
  <si>
    <t>"Sokl HUP:" 0,6*2</t>
  </si>
  <si>
    <t>38</t>
  </si>
  <si>
    <t>629991011</t>
  </si>
  <si>
    <t>Zakrytí vnějších ploch před znečištěním včetně pozdějšího odkrytí výplní otvorů a svislých ploch fólií přilepenou lepící páskou</t>
  </si>
  <si>
    <t>375784751</t>
  </si>
  <si>
    <t>0,5*0,5*2+0,55*0,55+1,5*2*3+1,3*1,9+1,3*0,8</t>
  </si>
  <si>
    <t>3,45*3+1,3*1,3+2,55*1,45</t>
  </si>
  <si>
    <t>1,3*1,9*3+1,15*1,8*3</t>
  </si>
  <si>
    <t>39</t>
  </si>
  <si>
    <t>629999011</t>
  </si>
  <si>
    <t>Příplatky k cenám úprav vnějších povrchů za zvýšenou pracnost při provádění styku dvou struktur na fasádě</t>
  </si>
  <si>
    <t>172598752</t>
  </si>
  <si>
    <t>(2,2*2+1,7*2)*3+0,75*4*3+2,1*2+1,5*4+1*2+13,06</t>
  </si>
  <si>
    <t>1,5*4+3,1*2+3,65+9,92+3,45+0,3*2</t>
  </si>
  <si>
    <t>(2*2+1,35*2)*3+(2,1*2+1,5*2)*3+13,06</t>
  </si>
  <si>
    <t>40</t>
  </si>
  <si>
    <t>631312141</t>
  </si>
  <si>
    <t>Doplnění dosavadních mazanin prostým betonem s dodáním hmot, bez potěru, plochy jednotlivě rýh v dosavadních mazaninách</t>
  </si>
  <si>
    <t>2105007490</t>
  </si>
  <si>
    <t>"prah dveří:" 0,1*0,1*1,45</t>
  </si>
  <si>
    <t>41</t>
  </si>
  <si>
    <t>637121113</t>
  </si>
  <si>
    <t>Okapový chodník z kameniva s udusáním a urovnáním povrchu z kačírku tl. 200 mm</t>
  </si>
  <si>
    <t>133516237</t>
  </si>
  <si>
    <t>"odkop u objektu:" 0,33*(12,9*2)</t>
  </si>
  <si>
    <t>Ostatní konstrukce a práce, bourání</t>
  </si>
  <si>
    <t>42</t>
  </si>
  <si>
    <t>919726121</t>
  </si>
  <si>
    <t>Geotextilie netkaná pro ochranu, separaci nebo filtraci měrná hmotnost do 200 g/m2</t>
  </si>
  <si>
    <t>1049699479</t>
  </si>
  <si>
    <t>"pod kačírek:" 0,5*13*2</t>
  </si>
  <si>
    <t>43</t>
  </si>
  <si>
    <t>941111121</t>
  </si>
  <si>
    <t>Montáž lešení řadového trubkového lehkého pracovního s podlahami s provozním zatížením tř. 3 do 200 kg/m2 šířky tř. W09 přes 0,9 do 1,2 m, výšky do 10 m</t>
  </si>
  <si>
    <t>-982062589</t>
  </si>
  <si>
    <t>6,7*(13,6*2+9,92+1,2*4)</t>
  </si>
  <si>
    <t>44</t>
  </si>
  <si>
    <t>94111113R4</t>
  </si>
  <si>
    <t>Průchod pod lešením vč.bezpečnostních prvků</t>
  </si>
  <si>
    <t>1287390263</t>
  </si>
  <si>
    <t>45</t>
  </si>
  <si>
    <t>94111113R5</t>
  </si>
  <si>
    <t xml:space="preserve"> Opatření pro založení lešení ve střešní konstrukci - ochrana stávajícího střešního pláště proti mechanickému</t>
  </si>
  <si>
    <t>-2140232286</t>
  </si>
  <si>
    <t>46</t>
  </si>
  <si>
    <t>94111113R6</t>
  </si>
  <si>
    <t>Mimostaveništní doprava lešení (dovoz a odvoz)</t>
  </si>
  <si>
    <t>-2015607119</t>
  </si>
  <si>
    <t>47</t>
  </si>
  <si>
    <t>94111123R2</t>
  </si>
  <si>
    <t>Příplatek k lešení za pronájem po dobu použití</t>
  </si>
  <si>
    <t>276242206</t>
  </si>
  <si>
    <t>48</t>
  </si>
  <si>
    <t>941111821</t>
  </si>
  <si>
    <t>Demontáž lešení řadového trubkového lehkého pracovního s podlahami s provozním zatížením tř. 3 do 200 kg/m2 šířky tř. W09 přes 0,9 do 1,2 m, výšky do 10 m</t>
  </si>
  <si>
    <t>-134648419</t>
  </si>
  <si>
    <t>49</t>
  </si>
  <si>
    <t>963051113</t>
  </si>
  <si>
    <t>Bourání železobetonových stropů deskových, tl. přes 80 mm</t>
  </si>
  <si>
    <t>299916549</t>
  </si>
  <si>
    <t>"stříška vchod:" 0,15*2,1*0,65</t>
  </si>
  <si>
    <t>50</t>
  </si>
  <si>
    <t>965081611</t>
  </si>
  <si>
    <t>Odsekání soklíků včetně otlučení podkladní omítky až na zdivo rovných</t>
  </si>
  <si>
    <t>-1028119402</t>
  </si>
  <si>
    <t>12,9*2+9,6-1,45+0,30*2</t>
  </si>
  <si>
    <t>51</t>
  </si>
  <si>
    <t>967023693</t>
  </si>
  <si>
    <t>Přisekání (špicování) ploch kamenných nebo jiných s tvrdým povrchem pro nové povrchové vrstvy, plochy přes 2 m2</t>
  </si>
  <si>
    <t>86909644</t>
  </si>
  <si>
    <t>"osekání stávajícího soklu:" 0,5*(13,1*2+9,6-3,45-1,45)</t>
  </si>
  <si>
    <t>52</t>
  </si>
  <si>
    <t>968062456</t>
  </si>
  <si>
    <t>Vybourání dřevěných rámů oken s křídly, dveřních zárubní, vrat, stěn, ostění nebo obkladů dveřních zárubní, plochy přes 2 m2</t>
  </si>
  <si>
    <t>-818526790</t>
  </si>
  <si>
    <t>1,5*2,6</t>
  </si>
  <si>
    <t>53</t>
  </si>
  <si>
    <t>974031124</t>
  </si>
  <si>
    <t>Vysekání rýh ve zdivu cihelném na maltu vápennou nebo vápenocementovou do hl. 30 mm a šířky do 150 mm</t>
  </si>
  <si>
    <t>1986485070</t>
  </si>
  <si>
    <t>"výměna dveří:" 2,6*2+1,5</t>
  </si>
  <si>
    <t>54</t>
  </si>
  <si>
    <t>974042553</t>
  </si>
  <si>
    <t>Vysekání rýh v betonové nebo jiné monolitické dlažbě s betonovým podkladem do hl. 100 mm a šířky do 100 mm</t>
  </si>
  <si>
    <t>1475740888</t>
  </si>
  <si>
    <t>"prah dveří:" 1,45</t>
  </si>
  <si>
    <t>55</t>
  </si>
  <si>
    <t>976082131</t>
  </si>
  <si>
    <t>Vybourání drobných zámečnických a jiných konstrukcí objímek, držáků, věšáků, záclonových konzol, lustrových skob apod., ze zdiva cihelného</t>
  </si>
  <si>
    <t>945888252</t>
  </si>
  <si>
    <t>56</t>
  </si>
  <si>
    <t>978019391</t>
  </si>
  <si>
    <t>Otlučení vápenných nebo vápenocementových omítek vnějších ploch s vyškrabáním spar a s očištěním zdiva stupně členitosti 3 až 5, v rozsahu přes 80 do 100 %</t>
  </si>
  <si>
    <t>1447021333</t>
  </si>
  <si>
    <t>"šambrány oken:" 0,15*(4,6+0,5*2+2+0,55+1,9+0,8+1,3+3,75+3*2+8,1*2)</t>
  </si>
  <si>
    <t>"římsa:" 0,3*(12,9*2+9,6)</t>
  </si>
  <si>
    <t>"plastický nápis:" 3,45*1,3</t>
  </si>
  <si>
    <t>PodklVyr</t>
  </si>
  <si>
    <t>57</t>
  </si>
  <si>
    <t>978035117</t>
  </si>
  <si>
    <t>Odstranění tenkovrstvých omítek nebo štuku tloušťky do 2 mm obroušením, rozsahu přes 50 do 100%</t>
  </si>
  <si>
    <t>-1755328594</t>
  </si>
  <si>
    <t>"stříška vstupu:" 0,6*2,1+0,15*(0,6*2+2,1)</t>
  </si>
  <si>
    <t>58</t>
  </si>
  <si>
    <t>999910110</t>
  </si>
  <si>
    <t>Informační tabule - demontáž a zpětná montáž na KZS tl.160</t>
  </si>
  <si>
    <t>-593263710</t>
  </si>
  <si>
    <t>"tabulky čp., označení obecního úřadu....:" 5</t>
  </si>
  <si>
    <t>59</t>
  </si>
  <si>
    <t>999910111</t>
  </si>
  <si>
    <t>Venkovní schránka - dodávka výrobku a montáž na KZS tl.160</t>
  </si>
  <si>
    <t>109492672</t>
  </si>
  <si>
    <t>60</t>
  </si>
  <si>
    <t>999910120</t>
  </si>
  <si>
    <t>Dřevěné prosklená vitrýna vel. 0,8x2m - demontáž, odvoz a likvidace na řízené skládce</t>
  </si>
  <si>
    <t>-2120388872</t>
  </si>
  <si>
    <t>61</t>
  </si>
  <si>
    <t>999910121</t>
  </si>
  <si>
    <t>Úřední deska 1000x750mm, prosklená, se znakem obce a nápisem, pozadí v bílé barvě - dodávka výrobku a montáž na KZS tl.160</t>
  </si>
  <si>
    <t>1712982625</t>
  </si>
  <si>
    <t>997</t>
  </si>
  <si>
    <t>Přesun sutě</t>
  </si>
  <si>
    <t>62</t>
  </si>
  <si>
    <t>997013111</t>
  </si>
  <si>
    <t>Vnitrostaveništní doprava suti a vybouraných hmot vodorovně do 50 m svisle s použitím mechanizace pro budovy a haly výšky do 6 m</t>
  </si>
  <si>
    <t>t</t>
  </si>
  <si>
    <t>1925489554</t>
  </si>
  <si>
    <t>63</t>
  </si>
  <si>
    <t>997013501</t>
  </si>
  <si>
    <t>Odvoz suti a vybouraných hmot na skládku nebo meziskládku se složením, na vzdálenost do 1 km</t>
  </si>
  <si>
    <t>-1875645913</t>
  </si>
  <si>
    <t>64</t>
  </si>
  <si>
    <t>9970135R0</t>
  </si>
  <si>
    <t>Příplatek k ceně Příplatek k odvozu suti a vybouraných hmot za dopravu na místo skládky</t>
  </si>
  <si>
    <t>-1311138123</t>
  </si>
  <si>
    <t>65</t>
  </si>
  <si>
    <t>997014R01</t>
  </si>
  <si>
    <t>Poplatek za uložení stavební suti na skládce (skládkovné)</t>
  </si>
  <si>
    <t>2051765170</t>
  </si>
  <si>
    <t>998</t>
  </si>
  <si>
    <t>Přesun hmot</t>
  </si>
  <si>
    <t>66</t>
  </si>
  <si>
    <t>998017001</t>
  </si>
  <si>
    <t>Přesun hmot pro budovy občanské výstavby, bydlení, výrobu a služby s omezením mechanizace vodorovná dopravní vzdálenost do 100 m pro budovy s jakoukoliv nosnou konstrukcí výšky do 6 m</t>
  </si>
  <si>
    <t>-1959063466</t>
  </si>
  <si>
    <t>PSV</t>
  </si>
  <si>
    <t>Práce a dodávky PSV</t>
  </si>
  <si>
    <t>711</t>
  </si>
  <si>
    <t>Izolace proti vodě, vlhkosti a plynům</t>
  </si>
  <si>
    <t>67</t>
  </si>
  <si>
    <t>711161302</t>
  </si>
  <si>
    <t>Izolace proti zemní vlhkosti nopovými foliemi základů nebo stěn pro běžné podmínky tloušťky 0,4 mm, šířky 1,0 m</t>
  </si>
  <si>
    <t>CS ÚRS 2017 01</t>
  </si>
  <si>
    <t>1708556560</t>
  </si>
  <si>
    <t>13,000*0,25*2</t>
  </si>
  <si>
    <t>68</t>
  </si>
  <si>
    <t>711161381</t>
  </si>
  <si>
    <t>Izolace proti zemní vlhkosti nopovými foliemi ukončení izolace lištou</t>
  </si>
  <si>
    <t>1913190282</t>
  </si>
  <si>
    <t>13*2</t>
  </si>
  <si>
    <t>712</t>
  </si>
  <si>
    <t>Povlakové krytiny</t>
  </si>
  <si>
    <t>69</t>
  </si>
  <si>
    <t>712331111</t>
  </si>
  <si>
    <t>Provedení povlakové krytiny střech plochých do 10° pásy na sucho podkladní samolepící asfaltový pás</t>
  </si>
  <si>
    <t>1157428186</t>
  </si>
  <si>
    <t>"stříška HUP:" 0,6*0,8</t>
  </si>
  <si>
    <t>70</t>
  </si>
  <si>
    <t>628662800</t>
  </si>
  <si>
    <t xml:space="preserve">pás asfaltový modifikovaný za studena samolepící  tl. 3 mm na polystyren</t>
  </si>
  <si>
    <t>-1790664023</t>
  </si>
  <si>
    <t>0,48*1,15 'Přepočtené koeficientem množství</t>
  </si>
  <si>
    <t>762</t>
  </si>
  <si>
    <t>Konstrukce tesařské</t>
  </si>
  <si>
    <t>71</t>
  </si>
  <si>
    <t>762100110</t>
  </si>
  <si>
    <t xml:space="preserve">Stříška nad HUP z OSB desky vč.připevnění (podklad pro oplechování) </t>
  </si>
  <si>
    <t>-428474031</t>
  </si>
  <si>
    <t>764</t>
  </si>
  <si>
    <t>Konstrukce klempířské</t>
  </si>
  <si>
    <t>72</t>
  </si>
  <si>
    <t>764001821</t>
  </si>
  <si>
    <t>Demontáž klempířských konstrukcí krytiny ze svitků nebo tabulí do suti</t>
  </si>
  <si>
    <t>1655431598</t>
  </si>
  <si>
    <t>"stříška-vstup:" 2,2*0,8</t>
  </si>
  <si>
    <t>73</t>
  </si>
  <si>
    <t>764002851</t>
  </si>
  <si>
    <t>Demontáž klempířských konstrukcí oplechování parapetů do suti</t>
  </si>
  <si>
    <t>1163562143</t>
  </si>
  <si>
    <t>4,7+0,5*2+2+0,55+1,9+0,8+1,3+8,1*2</t>
  </si>
  <si>
    <t>74</t>
  </si>
  <si>
    <t>764004863</t>
  </si>
  <si>
    <t>Demontáž klempířských konstrukcí svodu k dalšímu použití</t>
  </si>
  <si>
    <t>-61310622</t>
  </si>
  <si>
    <t>6,5*2</t>
  </si>
  <si>
    <t>75</t>
  </si>
  <si>
    <t>764011420</t>
  </si>
  <si>
    <t>Dilatační lišta z pozinkovaného plechu připojovací, včetně tmelení rš 80 mm</t>
  </si>
  <si>
    <t>1071100185</t>
  </si>
  <si>
    <t>"stříška-vstup:" 1,4</t>
  </si>
  <si>
    <t>"stříška HUP:" 0,8</t>
  </si>
  <si>
    <t>76</t>
  </si>
  <si>
    <t>764111411</t>
  </si>
  <si>
    <t>Krytina ze svitků nebo tabulí z pozinkovaného plechu s úpravou u okapů, prostupů a výčnělků střechy rovné drážkováním ze svitků rš 670 mm, sklon střechy do 30°</t>
  </si>
  <si>
    <t>857634584</t>
  </si>
  <si>
    <t xml:space="preserve">"vč. opl.stran (závětrnou lištou) a vytažení na  stěny:"</t>
  </si>
  <si>
    <t>"stříška HUP:" 1*1</t>
  </si>
  <si>
    <t>77</t>
  </si>
  <si>
    <t>764111491</t>
  </si>
  <si>
    <t>Krytina ze svitků nebo tabulí z pozinkovaného plechu s úpravou u okapů, prostupů a výčnělků Příplatek k cenám za těsnění drážek ve sklonu do 10°</t>
  </si>
  <si>
    <t>1106022272</t>
  </si>
  <si>
    <t>78</t>
  </si>
  <si>
    <t>764216445</t>
  </si>
  <si>
    <t>Oplechování parapetů z pozinkovaného plechu rovných celoplošně lepené, bez rohů rš 400 mm</t>
  </si>
  <si>
    <t>1252055585</t>
  </si>
  <si>
    <t>2,05*3+0,55*2+0,6+1,95+0,85</t>
  </si>
  <si>
    <t>1,35+1,85*3+1,95*3</t>
  </si>
  <si>
    <t>79</t>
  </si>
  <si>
    <t>764216465</t>
  </si>
  <si>
    <t>Oplechování parapetů z pozinkovaného plechu rovných celoplošně lepené, bez rohů Příplatek k cenám za zvýšenou pracnost při provedení rohu nebo koutu do rš 400 mm</t>
  </si>
  <si>
    <t>-866687033</t>
  </si>
  <si>
    <t>(8+1+6)*2</t>
  </si>
  <si>
    <t>80</t>
  </si>
  <si>
    <t>76450813R1</t>
  </si>
  <si>
    <t xml:space="preserve"> Zpětná montáž kruhového svodu vč.doplňkových prvků</t>
  </si>
  <si>
    <t>-1381591649</t>
  </si>
  <si>
    <t>81</t>
  </si>
  <si>
    <t>76450813R5</t>
  </si>
  <si>
    <t>Úprava stávajícího svodu zkrácením odskoku o tl. KZS</t>
  </si>
  <si>
    <t>-339871971</t>
  </si>
  <si>
    <t>82</t>
  </si>
  <si>
    <t>998764101</t>
  </si>
  <si>
    <t>Přesun hmot pro konstrukce klempířské stanovený z hmotnosti přesunovaného materiálu vodorovná dopravní vzdálenost do 50 m v objektech výšky do 6 m</t>
  </si>
  <si>
    <t>1421238747</t>
  </si>
  <si>
    <t>83</t>
  </si>
  <si>
    <t>998764181</t>
  </si>
  <si>
    <t>Přesun hmot pro konstrukce klempířské stanovený z hmotnosti přesunovaného materiálu Příplatek k cenám za přesun prováděný bez použití mechanizace pro jakoukoliv výšku objektu</t>
  </si>
  <si>
    <t>2136866358</t>
  </si>
  <si>
    <t>766</t>
  </si>
  <si>
    <t>Konstrukce truhlářské</t>
  </si>
  <si>
    <t>84</t>
  </si>
  <si>
    <t>766100110</t>
  </si>
  <si>
    <t>D+M Průběžná větrací mřížka v palubkovém podhledu</t>
  </si>
  <si>
    <t>-243871385</t>
  </si>
  <si>
    <t>10,6*2+10,9</t>
  </si>
  <si>
    <t>85</t>
  </si>
  <si>
    <t>766200110</t>
  </si>
  <si>
    <t>Vstupní dveře plastové dvoukřídlé s nadsvětlíkem celkové výšky 2,55m (55+90/197+prosklený pevný nadsvětlík ), nerezové kování K/K, 3 bodový zámek, systémové řešení prahu,2x stavěč křídla (doloženo prohlášením o shodě)</t>
  </si>
  <si>
    <t>-1678055666</t>
  </si>
  <si>
    <t>86</t>
  </si>
  <si>
    <t>76641721R1</t>
  </si>
  <si>
    <t>Rošt z dřev.latí 50/60mm vč. kotvení do betonu</t>
  </si>
  <si>
    <t>1586033250</t>
  </si>
  <si>
    <t>87</t>
  </si>
  <si>
    <t>766421212</t>
  </si>
  <si>
    <t>Montáž obložení podhledů jednoduchých palubkami na pero a drážku z měkkého dřeva, šířky přes 60 do 80 mm</t>
  </si>
  <si>
    <t>-993897590</t>
  </si>
  <si>
    <t>"přesah střechy:" 0,4*(13,1*2+0,4*2+9,76)</t>
  </si>
  <si>
    <t>88</t>
  </si>
  <si>
    <t>611911200</t>
  </si>
  <si>
    <t>palubky obkladové SM profil klasický 12,5x96mm A/B</t>
  </si>
  <si>
    <t>-1576040342</t>
  </si>
  <si>
    <t>14,704*1,2 'Přepočtené koeficientem množství</t>
  </si>
  <si>
    <t>89</t>
  </si>
  <si>
    <t>766421821</t>
  </si>
  <si>
    <t>Demontáž obložení podhledů palubkami</t>
  </si>
  <si>
    <t>1179893088</t>
  </si>
  <si>
    <t>"přesah střechy:" 0,6*(12,9*2+0,6*2+9,6)</t>
  </si>
  <si>
    <t>90</t>
  </si>
  <si>
    <t>998766102</t>
  </si>
  <si>
    <t>Přesun hmot pro konstrukce truhlářské stanovený z hmotnosti přesunovaného materiálu vodorovná dopravní vzdálenost do 50 m v objektech výšky přes 6 do 12 m</t>
  </si>
  <si>
    <t>1227273187</t>
  </si>
  <si>
    <t>91</t>
  </si>
  <si>
    <t>998766181</t>
  </si>
  <si>
    <t>Přesun hmot pro konstrukce truhlářské stanovený z hmotnosti přesunovaného materiálu Příplatek k ceně za přesun prováděný bez použití mechanizace pro jakoukoliv výšku objektu</t>
  </si>
  <si>
    <t>-535074654</t>
  </si>
  <si>
    <t>767</t>
  </si>
  <si>
    <t>Konstrukce zámečnické</t>
  </si>
  <si>
    <t>92</t>
  </si>
  <si>
    <t>767100110</t>
  </si>
  <si>
    <t>Demontáž stávající mříže 1,75x1,13m vč. úchytů (6kusů) do zdi</t>
  </si>
  <si>
    <t>-868997063</t>
  </si>
  <si>
    <t>93</t>
  </si>
  <si>
    <t>767100120</t>
  </si>
  <si>
    <t>Úprava stávající mříže cca 1,75x1,13m na rozměr cca 1,69x1,07 + nátěr upravené mříže a úchytů, přesuny(odvoz a dovoz) do dílny (před úpravou přeměřit skutečnost na stavbě!!)</t>
  </si>
  <si>
    <t>1461539862</t>
  </si>
  <si>
    <t>94</t>
  </si>
  <si>
    <t>767100130</t>
  </si>
  <si>
    <t>Zpětná montáž mříže, připevnění úchytů hmoždinkou přes KZS tl.40mm (6kusů/1mříž)</t>
  </si>
  <si>
    <t>1064017023</t>
  </si>
  <si>
    <t>95</t>
  </si>
  <si>
    <t>767100210</t>
  </si>
  <si>
    <t>Demontáž držáku praporu, nátěr, zpětná montáž, systémový prostup připevnění ETICS</t>
  </si>
  <si>
    <t>-636459035</t>
  </si>
  <si>
    <t>96</t>
  </si>
  <si>
    <t>767100230</t>
  </si>
  <si>
    <t>Demontáž nerezového prahu vstupních dveří š1,45m, zpětná montáž, nový upevňovací materiál</t>
  </si>
  <si>
    <t>-1576613137</t>
  </si>
  <si>
    <t>97</t>
  </si>
  <si>
    <t>767200110</t>
  </si>
  <si>
    <t>D+M Vchodové stříšky 1400x900mm, nosné konzoly z pozinkované oceli, výplň čirý litý polykarbonát, řešení odtoku dešťové vody pomocí zabudované hliníkové rýny,doprava na stavbu</t>
  </si>
  <si>
    <t>-1648110087</t>
  </si>
  <si>
    <t>783</t>
  </si>
  <si>
    <t>Dokončovací práce - nátěry</t>
  </si>
  <si>
    <t>98</t>
  </si>
  <si>
    <t>783218101</t>
  </si>
  <si>
    <t>Lazurovací nátěr tesařských konstrukcí jednonásobný syntetický</t>
  </si>
  <si>
    <t>851653802</t>
  </si>
  <si>
    <t>99</t>
  </si>
  <si>
    <t>783218111</t>
  </si>
  <si>
    <t>Lazurovací nátěr tesařských konstrukcí dvojnásobný syntetický</t>
  </si>
  <si>
    <t>991649765</t>
  </si>
  <si>
    <t>17,645*1,2</t>
  </si>
  <si>
    <t>784</t>
  </si>
  <si>
    <t>Dokončovací práce - malby a tapety</t>
  </si>
  <si>
    <t>100</t>
  </si>
  <si>
    <t>784181011</t>
  </si>
  <si>
    <t>Pačokování dvojnásobné v místnostech výšky do 3,80 m</t>
  </si>
  <si>
    <t>-1375218130</t>
  </si>
  <si>
    <t>"vnitřní ostění dveří:" 0,15*(2,6*2+1,6)</t>
  </si>
  <si>
    <t>101</t>
  </si>
  <si>
    <t>784221107</t>
  </si>
  <si>
    <t>Malby z malířských směsí otěruvzdorných za sucha dvojnásobné, bílé za sucha otěruvzdorné dobře na schodišti o výšce podlaží do 3,80 m</t>
  </si>
  <si>
    <t>-1417432141</t>
  </si>
  <si>
    <t>102</t>
  </si>
  <si>
    <t>784221131</t>
  </si>
  <si>
    <t>Malby z malířských směsí otěruvzdorných za sucha Příplatek k cenám dvojnásobných maleb za zvýšenou pracnost při provádění malého rozsahu plochy do 5 m2</t>
  </si>
  <si>
    <t>1816689145</t>
  </si>
  <si>
    <t>Práce a dodávky M</t>
  </si>
  <si>
    <t>21-M</t>
  </si>
  <si>
    <t>Elektromontáže</t>
  </si>
  <si>
    <t>103</t>
  </si>
  <si>
    <t>210100110</t>
  </si>
  <si>
    <t>Svítidlo na podhledu vstupu - demontáž,přesunutí na stěnu, napojení o tl.KZS, systémový prostup ETICS, zpětná montáž</t>
  </si>
  <si>
    <t>soub</t>
  </si>
  <si>
    <t>725990543</t>
  </si>
  <si>
    <t>104</t>
  </si>
  <si>
    <t>210100111</t>
  </si>
  <si>
    <t>Svítidlo veřejného osvětlení na stěně - demontáž,prodloužení napojení o tl.KZS, systémový prostup ETICS, zpětná montáž</t>
  </si>
  <si>
    <t>1377387482</t>
  </si>
  <si>
    <t>105</t>
  </si>
  <si>
    <t>210100112</t>
  </si>
  <si>
    <t>Kamerové čidlo - demontáž,prodloužení napojení o tl.KZS, systémový prostup ETICS, zpětná montáž</t>
  </si>
  <si>
    <t>-583643911</t>
  </si>
  <si>
    <t>106</t>
  </si>
  <si>
    <t>210100210</t>
  </si>
  <si>
    <t>Svod bleskosvodu - odpojení,nové připojení s držáky do KZS tl.160</t>
  </si>
  <si>
    <t>201550637</t>
  </si>
  <si>
    <t>107</t>
  </si>
  <si>
    <t>210100220</t>
  </si>
  <si>
    <t>Revize dotčené části bleskosvodu</t>
  </si>
  <si>
    <t>147650772</t>
  </si>
  <si>
    <t>VRN</t>
  </si>
  <si>
    <t>Vedlejší rozpočtové náklady</t>
  </si>
  <si>
    <t>VRN1</t>
  </si>
  <si>
    <t>Průzkumné, geodetické a projektové práce</t>
  </si>
  <si>
    <t>108</t>
  </si>
  <si>
    <t>012303041</t>
  </si>
  <si>
    <t>Geodetické práce po výstavbě - zaměření stavby</t>
  </si>
  <si>
    <t>1024</t>
  </si>
  <si>
    <t>702293953</t>
  </si>
  <si>
    <t>VRN3</t>
  </si>
  <si>
    <t>Zařízení staveniště</t>
  </si>
  <si>
    <t>109</t>
  </si>
  <si>
    <t>030001011</t>
  </si>
  <si>
    <t>Základní rozdělení průvodních činností a nákladů Zařízení staveniště - zřízení (vč. jeho oplocení a zabezpečení)</t>
  </si>
  <si>
    <t>317491680</t>
  </si>
  <si>
    <t>110</t>
  </si>
  <si>
    <t>030001012</t>
  </si>
  <si>
    <t>Základní rozdělení průvodních činností a nákladů Zařízení staveniště - pronájem po dobu provádění prací</t>
  </si>
  <si>
    <t>-1573222850</t>
  </si>
  <si>
    <t>111</t>
  </si>
  <si>
    <t>030001013</t>
  </si>
  <si>
    <t>Základní rozdělení průvodních činností a nákladů Zařízení staveniště (vč.jeho oplocení a zabezpečení) - odstranění, úklid plochy zařízení staveniště</t>
  </si>
  <si>
    <t>-380274972</t>
  </si>
  <si>
    <t>VRN4</t>
  </si>
  <si>
    <t>Inženýrská činnost</t>
  </si>
  <si>
    <t>112</t>
  </si>
  <si>
    <t>040001010</t>
  </si>
  <si>
    <t>Základní rozdělení průvodních činností a nákladů kompletační činnost</t>
  </si>
  <si>
    <t>-1442293327</t>
  </si>
  <si>
    <t>113</t>
  </si>
  <si>
    <t>043194011</t>
  </si>
  <si>
    <t>Odtrhová zkouška pro zateplovací systém</t>
  </si>
  <si>
    <t>1318278051</t>
  </si>
  <si>
    <t>114</t>
  </si>
  <si>
    <t>043194012</t>
  </si>
  <si>
    <t>Tahová zkouška KZS</t>
  </si>
  <si>
    <t>545568857</t>
  </si>
  <si>
    <t>VRN9</t>
  </si>
  <si>
    <t>Ostatní náklady</t>
  </si>
  <si>
    <t>115</t>
  </si>
  <si>
    <t>090001002</t>
  </si>
  <si>
    <t>Ostatní náklady zhotovitele (doprava/ubytování pracovníků, dopravné subdodavatelů, přeprava strojů .. a jiné...)</t>
  </si>
  <si>
    <t>-1439948248</t>
  </si>
  <si>
    <t>72,4</t>
  </si>
  <si>
    <t>12,65</t>
  </si>
  <si>
    <t>Ldil</t>
  </si>
  <si>
    <t>231,328</t>
  </si>
  <si>
    <t>Lost2</t>
  </si>
  <si>
    <t>10,54</t>
  </si>
  <si>
    <t>Lpar2</t>
  </si>
  <si>
    <t>Lpodh</t>
  </si>
  <si>
    <t>37,3</t>
  </si>
  <si>
    <t>21 - Zateplení objektu přístavby k OU</t>
  </si>
  <si>
    <t>21,9</t>
  </si>
  <si>
    <t>150,567</t>
  </si>
  <si>
    <t>163,191</t>
  </si>
  <si>
    <t>plKZS40</t>
  </si>
  <si>
    <t>15,57</t>
  </si>
  <si>
    <t>12,624</t>
  </si>
  <si>
    <t xml:space="preserve">    771 - Podlahy z dlaždic</t>
  </si>
  <si>
    <t>"odkop u objektu:" 0,5*0,2*(8,4*2+0,6*2+9,6)</t>
  </si>
  <si>
    <t>Vodorovné přemístění výkopku nebo sypaniny po suchu na obvyklém dopravním prostředku, bez naložení výkopku, avšak se složením bez rozhrnutí z horniny tř. 1 až 4 na vzdálenost Vodorovné přemístění výkopku/sypaniny z horniny tř. 1 až 4 na místo skládky</t>
  </si>
  <si>
    <t>1,1*6,6+0,2*(1,1*2+6,6)</t>
  </si>
  <si>
    <t>0,8*3,8+0,2*(0,8*2+3,8)</t>
  </si>
  <si>
    <t>0,6*3+0,15*(0,6*2+3)</t>
  </si>
  <si>
    <t>1,1*6,6+0,8*3,8+0,6*3</t>
  </si>
  <si>
    <t>283760135</t>
  </si>
  <si>
    <t>deska z fenolické pěny pro podlahy tl. 50 mm</t>
  </si>
  <si>
    <t>326626576</t>
  </si>
  <si>
    <t>plKZS40*1,05</t>
  </si>
  <si>
    <t>-438041108</t>
  </si>
  <si>
    <t>6,4*(8,56*2+9,92)+1,1*2,92+1,1*3,32+1,1*4,82</t>
  </si>
  <si>
    <t>-0,75*0,75*2-2*0,9-1,3*0,8-0,6*0,6-1,3*1,1-0,4*0,8*2</t>
  </si>
  <si>
    <t>-1,4*(1,2*2+1,1)-2,1*0,9-1,25*0,6*3-0,9*2,1</t>
  </si>
  <si>
    <t>-2,25*2,6*2-1,4*1,1*2-1*0,9-1,1*0,75*2</t>
  </si>
  <si>
    <t>"XPS-Sokl" 0,6*(8,56*2+9,92-0,8-2,6*2)</t>
  </si>
  <si>
    <t>-2079583088</t>
  </si>
  <si>
    <t xml:space="preserve">Poznámka k položce:
Obsahem ceny je lišta rohová Al 10/10 cm s tkaninou </t>
  </si>
  <si>
    <t>0,75*3*2+(2,1*2+0,9)+1,3*2+0,8+0,6*3+1,3*2+1,1</t>
  </si>
  <si>
    <t>(1,4*2+1,2)*2+2,1*2+2+1,25*2+0,6+2,1*2+2,1</t>
  </si>
  <si>
    <t>(2,25*2+2,6)*2+1,4*2+1,1+2,1*2+2,1+(1,1*2+0,75)*2</t>
  </si>
  <si>
    <t>0,75+0,8+0,6+1,1+1,2*2+1*2+0,6*3+1,1*2+1</t>
  </si>
  <si>
    <t>283759310</t>
  </si>
  <si>
    <t>deska EPS 70 fasádní λ=0,039 tl 30mm</t>
  </si>
  <si>
    <t>1976595698</t>
  </si>
  <si>
    <t>8,56*2+9,92-0,8-2,6*2</t>
  </si>
  <si>
    <t>21,04*1,05 'Přepočtené koeficientem množství</t>
  </si>
  <si>
    <t>"rohy vnější:"6,95*2+1,6*2+1,2*4</t>
  </si>
  <si>
    <t>"dilatační:" 6,95*2</t>
  </si>
  <si>
    <t>0,31*34</t>
  </si>
  <si>
    <t>"Rohová balkonu:" 6,7+1*2+0,7*2+3,9+0,5*2+3,1</t>
  </si>
  <si>
    <t>"zakončení vikýře ve střeše:" 3,2*6</t>
  </si>
  <si>
    <t>590515000</t>
  </si>
  <si>
    <t>profil dilatační stěnový</t>
  </si>
  <si>
    <t>-1960570601</t>
  </si>
  <si>
    <t>Ldil*1,05</t>
  </si>
  <si>
    <t>-2075850372</t>
  </si>
  <si>
    <t>Lpar2*1,05</t>
  </si>
  <si>
    <t>1355866327</t>
  </si>
  <si>
    <t>Lost2*1,05</t>
  </si>
  <si>
    <t>59051510R2</t>
  </si>
  <si>
    <t>profil nadokenní se síťovinou a skrytou okapní hranou</t>
  </si>
  <si>
    <t>-392439020</t>
  </si>
  <si>
    <t>Lpodh*1,05</t>
  </si>
  <si>
    <t>Montáž lišt kontaktního zateplení ostatních stěnových, dilatačních apod. D+M Uninerzální montážní deska kotvená pomocí hmoždinek pro KZS ETSC (pro kotvení lehkých přístřešků , zábradlí)</t>
  </si>
  <si>
    <t>-58288435</t>
  </si>
  <si>
    <t>"stříška nad vstupem:" 2</t>
  </si>
  <si>
    <t>"stříška nad garáží:" 3</t>
  </si>
  <si>
    <t>"balkony - do desky:" 11</t>
  </si>
  <si>
    <t>Montáž lišt kontaktního zateplení ostatních stěnových, dilatačních apod. D+M Uninerzální montážní deska kotvená na chemickou maltu pro KZS ETSC (pro vchodové stříšky,žaluzie,pergoly, zábradlí)</t>
  </si>
  <si>
    <t>-1259491142</t>
  </si>
  <si>
    <t>"balkona- do stěny :" 4*3</t>
  </si>
  <si>
    <t>6222551R1</t>
  </si>
  <si>
    <t>Opracování v KZS - vývod plynového kotle - opracování otvoru, řešení prostupu tepelného spotřebiče</t>
  </si>
  <si>
    <t>-1369109822</t>
  </si>
  <si>
    <t>6222551R2</t>
  </si>
  <si>
    <t>Ukončení vývodu VZT - opracování otvoru v KZS, D+M krycí bílé plastové protidešťové mřížky</t>
  </si>
  <si>
    <t>426052345</t>
  </si>
  <si>
    <t>6222551R3</t>
  </si>
  <si>
    <t>El.rozvaděč - opracování otvoru v KZS cca 80x60cm, D+M nových dvířek rozvaděče</t>
  </si>
  <si>
    <t>1975763044</t>
  </si>
  <si>
    <t>-1287085458</t>
  </si>
  <si>
    <t>plKZS160+dlOst*0,3</t>
  </si>
  <si>
    <t>"sokl:" 0,5*(8,56*2+9,92-0,8*0,3*2-2,6*2+0,16*4)</t>
  </si>
  <si>
    <t>623541011</t>
  </si>
  <si>
    <t>Omítka tenkovrstvá silikonsilikátová vnějších ploch hydrofobní, se samočistícím účinkem probarvená, včetně penetrace podkladu zrnitá, tloušťky 1,5 mm pilířů a sloupů</t>
  </si>
  <si>
    <t>-242349422</t>
  </si>
  <si>
    <t>"strany vikýře:" 1,45*6</t>
  </si>
  <si>
    <t>-1463377946</t>
  </si>
  <si>
    <t>0,75*0,75*2+2,1*1+1,3*0,8+0,6*0,6+1,3*1,1</t>
  </si>
  <si>
    <t>1,4*1,2*3+2,1*0,9*2+1,25*0,6*3</t>
  </si>
  <si>
    <t>2,25*2,6*2+1,4*1,1*2+2,1*1+1,1*0,75*2</t>
  </si>
  <si>
    <t>-106755042</t>
  </si>
  <si>
    <t>0,95*4+1,5*4+1*2+1,3*2+0,8*4+8,56-0,5</t>
  </si>
  <si>
    <t>2,3*2+3,2*2-0,8+2,3*2+2,2+1,2+1,4*4+1,6*4+9,92</t>
  </si>
  <si>
    <t>2,2*2+2,3+1,2+1,3*2+1,6*2+0,95*4+1,3*4+8,56-2,6*2+0,3*4</t>
  </si>
  <si>
    <t>629999042</t>
  </si>
  <si>
    <t>Příplatky k cenám úprav vnějších povrchů za ztížené pracovní podmínky práce v nadstřešní části objektu</t>
  </si>
  <si>
    <t>2003523849</t>
  </si>
  <si>
    <t>632451023</t>
  </si>
  <si>
    <t>Potěr cementový vyrovnávací z malty (MC-15) v pásu o průměrné (střední) tl. přes 30 do 40 mm</t>
  </si>
  <si>
    <t>631063787</t>
  </si>
  <si>
    <t xml:space="preserve">"spádová vrstva balkonů:" </t>
  </si>
  <si>
    <t>-1342493740</t>
  </si>
  <si>
    <t>0,33*(8,56*2+0,33*2+9,92)</t>
  </si>
  <si>
    <t>124944480</t>
  </si>
  <si>
    <t>"pod kačírek:" 0,5*(8,4*2+0,33*2+9,6)</t>
  </si>
  <si>
    <t>6,7*(8,56*2+9,92+1,2*4)+1,5*(4+5+3)</t>
  </si>
  <si>
    <t>Montáž lešení řadového trubkového lehkého pracovního s podlahami s provozním zatížením tř. 3 do 200 kg/m2 šířky tř. W12 přes 1,2 do 1,5 m, výšky Mimostaveništní doprava lešení (dovoz a odvoz)</t>
  </si>
  <si>
    <t>Montáž lešení řadového trubkového lehkého pracovního s podlahami s provozním zatížením tř. 3 do 200 kg/m2 Příplatek za první a každý další den použití lešení Příplatek k lešení za pronájem po dobu použití</t>
  </si>
  <si>
    <t>Odvoz suti a vybouraných hmot na skládku nebo meziskládku se složením, na vzdálenost Příplatek k ceně Příplatek k odvozu suti a vybouraných hmot za dopravu na místo skládky</t>
  </si>
  <si>
    <t>Poplatek za uložení stavebního odpadu na skládce (skládkovné) Poplatek za uložení stavební suti na skládce (skládkovné)</t>
  </si>
  <si>
    <t>711131811</t>
  </si>
  <si>
    <t>Odstranění izolace proti zemní vlhkosti na ploše vodorovné V</t>
  </si>
  <si>
    <t>-486065689</t>
  </si>
  <si>
    <t>778272761</t>
  </si>
  <si>
    <t>6,8*2+2,3*3</t>
  </si>
  <si>
    <t>0,85+0,65+1,15+0,85*2</t>
  </si>
  <si>
    <t>1,25*3+0,65*3+0,95*2</t>
  </si>
  <si>
    <t>1,15*2+0,85+0,8*2</t>
  </si>
  <si>
    <t>(4+8+5)*2</t>
  </si>
  <si>
    <t>Montáž svodu kruhového, průměru Zpětná montáž kruhového svodu vč.doplňkových prvků</t>
  </si>
  <si>
    <t>"přesah střechy:" 0,4*(8,56*2+0,4*2+9,92-3-2,6)</t>
  </si>
  <si>
    <t>0,4*(3,2+4,7+2,8)</t>
  </si>
  <si>
    <t>13,176*1,2 'Přepočtené koeficientem množství</t>
  </si>
  <si>
    <t>1783626451</t>
  </si>
  <si>
    <t>"přesah střechy vikýře:" 0,4*(3,2+4,6+2,8)</t>
  </si>
  <si>
    <t>766427112</t>
  </si>
  <si>
    <t>Montáž obložení podhledů rošt podkladový</t>
  </si>
  <si>
    <t>1924945643</t>
  </si>
  <si>
    <t>"vyrovnáí krokví pro podhled:" 0,5*25</t>
  </si>
  <si>
    <t>605141140</t>
  </si>
  <si>
    <t>řezivo jehličnaté latě střešní impregnované dl 4 m</t>
  </si>
  <si>
    <t>-685845361</t>
  </si>
  <si>
    <t>0,06*0,04*12,5</t>
  </si>
  <si>
    <t>1456850351</t>
  </si>
  <si>
    <t>767996701</t>
  </si>
  <si>
    <t>Demontáž ostatních zámečnických konstrukcí o hmotnosti jednotlivých dílů řezáním do 50 kg</t>
  </si>
  <si>
    <t>kg</t>
  </si>
  <si>
    <t>-1096342924</t>
  </si>
  <si>
    <t>"stávající stříška vrat:" 45</t>
  </si>
  <si>
    <t>771</t>
  </si>
  <si>
    <t>Podlahy z dlaždic</t>
  </si>
  <si>
    <t>771591111</t>
  </si>
  <si>
    <t>Podlahy - ostatní práce penetrace podkladu</t>
  </si>
  <si>
    <t>839069637</t>
  </si>
  <si>
    <t>771591201</t>
  </si>
  <si>
    <t>Certifikovaný balkonový systém dlažby na zateplení XPS deskou (např. Schluter, Weber, Stomix, Baumit ....)- tj.vrstvy nad tepelnou izolací, kladení a spárování dlažby</t>
  </si>
  <si>
    <t>-1344139426</t>
  </si>
  <si>
    <t>6,7*1+0,7*3,9+0,5*3,1</t>
  </si>
  <si>
    <t>771591202</t>
  </si>
  <si>
    <t>Okapová/ukončovací lišta certifikovaného balkonového systému (systém vč.rohových tvarovek)</t>
  </si>
  <si>
    <t>1321833957</t>
  </si>
  <si>
    <t>6,7+1*2+0,7*2+3,9+0,5*2+3,1</t>
  </si>
  <si>
    <t>771591203</t>
  </si>
  <si>
    <t>Certifikovaný balkonový systém soklu na zateplení- tj.vrstvy nad tepelnou izolací, kladení a spárování dlažby, lišty rohů a koutů</t>
  </si>
  <si>
    <t>-750844163</t>
  </si>
  <si>
    <t>6,7+3,9+3,1</t>
  </si>
  <si>
    <t>597614070</t>
  </si>
  <si>
    <t>dlaždice keramické slinuté neglazované mrazuvzdorné 19,8 x 19,8 x 0,9 cm</t>
  </si>
  <si>
    <t>1601153753</t>
  </si>
  <si>
    <t>998771101</t>
  </si>
  <si>
    <t>Přesun hmot pro podlahy z dlaždic stanovený z hmotnosti přesunovaného materiálu vodorovná dopravní vzdálenost do 50 m v objektech výšky do 6 m</t>
  </si>
  <si>
    <t>-1153058029</t>
  </si>
  <si>
    <t>998771181</t>
  </si>
  <si>
    <t>Přesun hmot pro podlahy z dlaždic stanovený z hmotnosti přesunovaného materiálu Příplatek k ceně za přesun prováděný bez použití mechanizace pro jakoukoliv výšku objektu</t>
  </si>
  <si>
    <t>-1894018880</t>
  </si>
  <si>
    <t>15,811*1,2</t>
  </si>
  <si>
    <t>783301313</t>
  </si>
  <si>
    <t>Příprava podkladu zámečnických konstrukcí před provedením nátěru odmaštění odmašťovačem ředidlovým</t>
  </si>
  <si>
    <t>-949354501</t>
  </si>
  <si>
    <t>"vrata s rámem:" (2,6*2,25*2*1,1)*2</t>
  </si>
  <si>
    <t>783315103</t>
  </si>
  <si>
    <t>Mezinátěr zámečnických konstrukcí jednonásobný syntetický samozákladující</t>
  </si>
  <si>
    <t>-196361684</t>
  </si>
  <si>
    <t>783317101</t>
  </si>
  <si>
    <t>Krycí nátěr (email) zámečnických konstrukcí jednonásobný syntetický standardní</t>
  </si>
  <si>
    <t>1868570783</t>
  </si>
  <si>
    <t>210200152</t>
  </si>
  <si>
    <t>Osvětlení hřiště - demontáž,prodloužení napojení o tl.KZS, systémový prostup ETICS, zpětná montáž</t>
  </si>
  <si>
    <t>-493744713</t>
  </si>
  <si>
    <t>210200153</t>
  </si>
  <si>
    <t>Osvětlení nad garáž - demontáž,prodloužení napojení o tl.KZS, systémový prostup ETICS, montáž</t>
  </si>
  <si>
    <t>-1589678863</t>
  </si>
  <si>
    <t>210200154</t>
  </si>
  <si>
    <t>Osvětlení nad garáží - dopojení elektroinstalace pro světlo a vypínač, systémová prostupy ETICS, montáž osvětlení a vypínače</t>
  </si>
  <si>
    <t>-539570805</t>
  </si>
  <si>
    <t>210200155</t>
  </si>
  <si>
    <t>Osvětlení nad vstupem do bytové části - dopojení elektroinstalace pro světlo a vypínač, systémová prostupy ETICS, montáž osvětlení a vypínače</t>
  </si>
  <si>
    <t>-661893698</t>
  </si>
  <si>
    <t>348444501</t>
  </si>
  <si>
    <t>svítidlo venkovní bodové</t>
  </si>
  <si>
    <t>256</t>
  </si>
  <si>
    <t>24717021</t>
  </si>
  <si>
    <t>348444502</t>
  </si>
  <si>
    <t>vypínač na světlo venkovní - komplet vč.příslušenstvi</t>
  </si>
  <si>
    <t>-1084575171</t>
  </si>
  <si>
    <t>210200210</t>
  </si>
  <si>
    <t>-1304062035</t>
  </si>
  <si>
    <t>210200220</t>
  </si>
  <si>
    <t>-959063668</t>
  </si>
  <si>
    <t>353986417</t>
  </si>
  <si>
    <t>1476265407</t>
  </si>
  <si>
    <t>-1051287213</t>
  </si>
  <si>
    <t>-920323398</t>
  </si>
  <si>
    <t>-1185621075</t>
  </si>
  <si>
    <t>1518305675</t>
  </si>
  <si>
    <t>240769764</t>
  </si>
  <si>
    <t>Základní rozdělení průvodních činností a nákladů Ostatní náklady zhotovitele (doprava/ubytování pracovníků, dopravné subdodavatelů, přeprava strojů .. a jiné...)</t>
  </si>
  <si>
    <t>1657939343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</si>
  <si>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</si>
  <si>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</si>
  <si>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</si>
  <si>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</si>
  <si>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Trebuchet MS"/>
        <charset val="238"/>
        <i val="1"/>
        <color auto="1"/>
        <sz val="9"/>
        <scheme val="none"/>
      </rPr>
      <t xml:space="preserve">Rekapitulace stavby </t>
    </r>
    <r>
      <rPr>
        <rFont val="Trebuchet MS"/>
        <charset val="238"/>
        <color auto="1"/>
        <sz val="9"/>
        <scheme val="none"/>
      </rPr>
      <t>obsahuje sestavu Rekapitulace stavby a Rekapitulace objektů stavby a soupisů prací.</t>
    </r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</si>
  <si>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stavby</t>
    </r>
    <r>
      <rPr>
        <rFont val="Trebuchet MS"/>
        <charset val="238"/>
        <color auto="1"/>
        <sz val="9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</si>
  <si>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</si>
  <si>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objektů stavby a soupisů prací</t>
    </r>
    <r>
      <rPr>
        <rFont val="Trebuchet MS"/>
        <charset val="238"/>
        <color auto="1"/>
        <sz val="9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</si>
  <si>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</si>
  <si>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</si>
  <si>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</si>
  <si>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</si>
  <si>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</si>
  <si>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</si>
  <si>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</si>
  <si>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</si>
  <si>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</si>
  <si>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</si>
  <si>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</si>
  <si>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</si>
  <si>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</si>
  <si>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Trebuchet MS"/>
        <charset val="238"/>
        <i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</si>
  <si>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</si>
  <si>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rFont val="Trebuchet MS"/>
        <charset val="238"/>
        <b val="1"/>
        <color auto="1"/>
        <sz val="9"/>
        <scheme val="none"/>
      </rPr>
      <t>Krycí list soupisu</t>
    </r>
    <r>
      <rPr>
        <rFont val="Trebuchet MS"/>
        <charset val="238"/>
        <color auto="1"/>
        <sz val="9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</si>
  <si>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</si>
  <si>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Trebuchet MS"/>
        <charset val="238"/>
        <b val="1"/>
        <color auto="1"/>
        <sz val="9"/>
        <scheme val="none"/>
      </rPr>
      <t>Rekapitulace členění soupisu prací</t>
    </r>
    <r>
      <rPr>
        <rFont val="Trebuchet MS"/>
        <charset val="238"/>
        <color auto="1"/>
        <sz val="9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</si>
  <si>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</si>
  <si>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Trebuchet MS"/>
        <charset val="238"/>
        <b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</si>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</sst>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8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color rgb="FF800080"/>
      <name val="Trebuchet MS"/>
    </font>
    <font>
      <sz val="8"/>
      <color rgb="FF0000A8"/>
      <name val="Trebuchet MS"/>
    </font>
    <font>
      <sz val="8"/>
      <color rgb="FFFF0000"/>
      <name val="Trebuchet MS"/>
    </font>
    <font>
      <sz val="8"/>
      <name val="Trebuchet MS"/>
      <family val="0"/>
      <charset val="238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b/>
      <sz val="16"/>
      <name val="Trebuchet MS"/>
    </font>
    <font>
      <sz val="8"/>
      <color rgb="FF3366FF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sz val="8"/>
      <color rgb="FF000000"/>
      <name val="Trebuchet MS"/>
    </font>
    <font>
      <b/>
      <sz val="12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i/>
      <sz val="8"/>
      <color rgb="FF0000FF"/>
      <name val="Trebuchet MS"/>
    </font>
    <font>
      <i/>
      <sz val="7"/>
      <color rgb="FF969696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right style="thin">
        <color rgb="FF000000"/>
      </right>
      <top style="hair">
        <color rgb="FF969696"/>
      </top>
    </border>
    <border>
      <right style="thin">
        <color rgb="FF000000"/>
      </right>
      <top style="hair">
        <color rgb="FF000000"/>
      </top>
      <bottom style="hair">
        <color rgb="FF000000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7" fillId="0" borderId="0" applyNumberFormat="0" applyFill="0" applyBorder="0" applyAlignment="0" applyProtection="0"/>
  </cellStyleXfs>
  <cellXfs count="376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  <protection locked="0"/>
    </xf>
    <xf numFmtId="0" fontId="13" fillId="2" borderId="0" xfId="0" applyFont="1" applyFill="1" applyAlignment="1" applyProtection="1">
      <alignment horizontal="left" vertical="center"/>
    </xf>
    <xf numFmtId="0" fontId="14" fillId="2" borderId="0" xfId="0" applyFont="1" applyFill="1" applyAlignment="1" applyProtection="1">
      <alignment vertical="center"/>
    </xf>
    <xf numFmtId="0" fontId="15" fillId="2" borderId="0" xfId="0" applyFont="1" applyFill="1" applyAlignment="1" applyProtection="1">
      <alignment horizontal="left" vertical="center"/>
    </xf>
    <xf numFmtId="0" fontId="16" fillId="2" borderId="0" xfId="1" applyFont="1" applyFill="1" applyAlignment="1" applyProtection="1">
      <alignment vertical="center"/>
    </xf>
    <xf numFmtId="0" fontId="47" fillId="2" borderId="0" xfId="1" applyFill="1"/>
    <xf numFmtId="0" fontId="0" fillId="2" borderId="0" xfId="0" applyFill="1"/>
    <xf numFmtId="0" fontId="13" fillId="2" borderId="0" xfId="0" applyFont="1" applyFill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0" fillId="0" borderId="0" xfId="0" applyBorder="1" applyProtection="1"/>
    <xf numFmtId="0" fontId="17" fillId="0" borderId="0" xfId="0" applyFont="1" applyBorder="1" applyAlignment="1" applyProtection="1">
      <alignment horizontal="left" vertical="center"/>
    </xf>
    <xf numFmtId="0" fontId="0" fillId="0" borderId="6" xfId="0" applyBorder="1" applyProtection="1"/>
    <xf numFmtId="0" fontId="18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0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21" fillId="0" borderId="0" xfId="0" applyFont="1" applyAlignment="1">
      <alignment horizontal="left" vertical="top" wrapText="1"/>
    </xf>
    <xf numFmtId="0" fontId="3" fillId="0" borderId="0" xfId="0" applyFont="1" applyBorder="1" applyAlignment="1" applyProtection="1">
      <alignment horizontal="left" vertical="top"/>
    </xf>
    <xf numFmtId="0" fontId="3" fillId="0" borderId="0" xfId="0" applyFont="1" applyBorder="1" applyAlignment="1" applyProtection="1">
      <alignment horizontal="left" vertical="top" wrapText="1"/>
    </xf>
    <xf numFmtId="0" fontId="21" fillId="0" borderId="0" xfId="0" applyFont="1" applyAlignment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2" fillId="3" borderId="0" xfId="0" applyFont="1" applyFill="1" applyBorder="1" applyAlignment="1" applyProtection="1">
      <alignment horizontal="left" vertical="center"/>
      <protection locked="0"/>
    </xf>
    <xf numFmtId="49" fontId="2" fillId="3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0" fontId="0" fillId="0" borderId="7" xfId="0" applyBorder="1" applyProtection="1"/>
    <xf numFmtId="0" fontId="0" fillId="0" borderId="5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22" fillId="0" borderId="8" xfId="0" applyFont="1" applyBorder="1" applyAlignment="1" applyProtection="1">
      <alignment horizontal="left" vertical="center"/>
    </xf>
    <xf numFmtId="0" fontId="0" fillId="0" borderId="8" xfId="0" applyFont="1" applyBorder="1" applyAlignment="1" applyProtection="1">
      <alignment vertical="center"/>
    </xf>
    <xf numFmtId="4" fontId="22" fillId="0" borderId="8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1" fillId="0" borderId="5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164" fontId="1" fillId="0" borderId="0" xfId="0" applyNumberFormat="1" applyFont="1" applyBorder="1" applyAlignment="1" applyProtection="1">
      <alignment horizontal="center" vertical="center"/>
    </xf>
    <xf numFmtId="4" fontId="21" fillId="0" borderId="0" xfId="0" applyNumberFormat="1" applyFont="1" applyBorder="1" applyAlignment="1" applyProtection="1">
      <alignment vertical="center"/>
    </xf>
    <xf numFmtId="0" fontId="1" fillId="0" borderId="6" xfId="0" applyFont="1" applyBorder="1" applyAlignment="1" applyProtection="1">
      <alignment vertical="center"/>
    </xf>
    <xf numFmtId="0" fontId="0" fillId="4" borderId="0" xfId="0" applyFont="1" applyFill="1" applyBorder="1" applyAlignment="1" applyProtection="1">
      <alignment vertical="center"/>
    </xf>
    <xf numFmtId="0" fontId="3" fillId="4" borderId="9" xfId="0" applyFont="1" applyFill="1" applyBorder="1" applyAlignment="1" applyProtection="1">
      <alignment horizontal="left" vertical="center"/>
    </xf>
    <xf numFmtId="0" fontId="0" fillId="4" borderId="10" xfId="0" applyFont="1" applyFill="1" applyBorder="1" applyAlignment="1" applyProtection="1">
      <alignment vertical="center"/>
    </xf>
    <xf numFmtId="0" fontId="3" fillId="4" borderId="10" xfId="0" applyFont="1" applyFill="1" applyBorder="1" applyAlignment="1" applyProtection="1">
      <alignment horizontal="center" vertical="center"/>
    </xf>
    <xf numFmtId="0" fontId="3" fillId="4" borderId="10" xfId="0" applyFont="1" applyFill="1" applyBorder="1" applyAlignment="1" applyProtection="1">
      <alignment horizontal="left" vertical="center"/>
    </xf>
    <xf numFmtId="4" fontId="3" fillId="4" borderId="10" xfId="0" applyNumberFormat="1" applyFont="1" applyFill="1" applyBorder="1" applyAlignment="1" applyProtection="1">
      <alignment vertical="center"/>
    </xf>
    <xf numFmtId="0" fontId="0" fillId="4" borderId="11" xfId="0" applyFont="1" applyFill="1" applyBorder="1" applyAlignment="1" applyProtection="1">
      <alignment vertical="center"/>
    </xf>
    <xf numFmtId="0" fontId="0" fillId="4" borderId="6" xfId="0" applyFont="1" applyFill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5" xfId="0" applyFont="1" applyBorder="1" applyAlignment="1">
      <alignment vertical="center"/>
    </xf>
    <xf numFmtId="0" fontId="17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5" xfId="0" applyFont="1" applyBorder="1" applyAlignment="1">
      <alignment vertical="center"/>
    </xf>
    <xf numFmtId="0" fontId="3" fillId="0" borderId="5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5" xfId="0" applyFont="1" applyBorder="1" applyAlignment="1">
      <alignment vertical="center"/>
    </xf>
    <xf numFmtId="0" fontId="2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4" fillId="0" borderId="15" xfId="0" applyFont="1" applyBorder="1" applyAlignment="1">
      <alignment horizontal="center" vertical="center"/>
    </xf>
    <xf numFmtId="0" fontId="24" fillId="0" borderId="16" xfId="0" applyFont="1" applyBorder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1" fillId="0" borderId="18" xfId="0" applyFont="1" applyBorder="1" applyAlignment="1" applyProtection="1">
      <alignment horizontal="left" vertical="center"/>
    </xf>
    <xf numFmtId="0" fontId="0" fillId="0" borderId="19" xfId="0" applyFont="1" applyBorder="1" applyAlignment="1" applyProtection="1">
      <alignment vertical="center"/>
    </xf>
    <xf numFmtId="0" fontId="2" fillId="5" borderId="9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left" vertical="center"/>
    </xf>
    <xf numFmtId="0" fontId="0" fillId="5" borderId="10" xfId="0" applyFont="1" applyFill="1" applyBorder="1" applyAlignment="1" applyProtection="1">
      <alignment vertical="center"/>
    </xf>
    <xf numFmtId="0" fontId="2" fillId="5" borderId="10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right" vertical="center"/>
    </xf>
    <xf numFmtId="0" fontId="2" fillId="5" borderId="11" xfId="0" applyFont="1" applyFill="1" applyBorder="1" applyAlignment="1" applyProtection="1">
      <alignment horizontal="center" vertical="center"/>
    </xf>
    <xf numFmtId="0" fontId="20" fillId="0" borderId="20" xfId="0" applyFont="1" applyBorder="1" applyAlignment="1" applyProtection="1">
      <alignment horizontal="center" vertical="center" wrapText="1"/>
    </xf>
    <xf numFmtId="0" fontId="20" fillId="0" borderId="21" xfId="0" applyFont="1" applyBorder="1" applyAlignment="1" applyProtection="1">
      <alignment horizontal="center" vertical="center" wrapText="1"/>
    </xf>
    <xf numFmtId="0" fontId="20" fillId="0" borderId="22" xfId="0" applyFont="1" applyBorder="1" applyAlignment="1" applyProtection="1">
      <alignment horizontal="center"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0" borderId="17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24" fillId="0" borderId="18" xfId="0" applyNumberFormat="1" applyFont="1" applyBorder="1" applyAlignment="1" applyProtection="1">
      <alignment vertical="center"/>
    </xf>
    <xf numFmtId="4" fontId="24" fillId="0" borderId="0" xfId="0" applyNumberFormat="1" applyFont="1" applyBorder="1" applyAlignment="1" applyProtection="1">
      <alignment vertical="center"/>
    </xf>
    <xf numFmtId="166" fontId="24" fillId="0" borderId="0" xfId="0" applyNumberFormat="1" applyFont="1" applyBorder="1" applyAlignment="1" applyProtection="1">
      <alignment vertical="center"/>
    </xf>
    <xf numFmtId="4" fontId="24" fillId="0" borderId="19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4" fillId="0" borderId="5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0" fillId="0" borderId="0" xfId="0" applyFont="1" applyAlignment="1" applyProtection="1">
      <alignment horizontal="center" vertical="center"/>
    </xf>
    <xf numFmtId="0" fontId="4" fillId="0" borderId="5" xfId="0" applyFont="1" applyBorder="1" applyAlignment="1">
      <alignment vertical="center"/>
    </xf>
    <xf numFmtId="4" fontId="31" fillId="0" borderId="18" xfId="0" applyNumberFormat="1" applyFont="1" applyBorder="1" applyAlignment="1" applyProtection="1">
      <alignment vertical="center"/>
    </xf>
    <xf numFmtId="4" fontId="31" fillId="0" borderId="0" xfId="0" applyNumberFormat="1" applyFont="1" applyBorder="1" applyAlignment="1" applyProtection="1">
      <alignment vertical="center"/>
    </xf>
    <xf numFmtId="166" fontId="31" fillId="0" borderId="0" xfId="0" applyNumberFormat="1" applyFont="1" applyBorder="1" applyAlignment="1" applyProtection="1">
      <alignment vertical="center"/>
    </xf>
    <xf numFmtId="4" fontId="31" fillId="0" borderId="19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4" fontId="31" fillId="0" borderId="23" xfId="0" applyNumberFormat="1" applyFont="1" applyBorder="1" applyAlignment="1" applyProtection="1">
      <alignment vertical="center"/>
    </xf>
    <xf numFmtId="4" fontId="31" fillId="0" borderId="24" xfId="0" applyNumberFormat="1" applyFont="1" applyBorder="1" applyAlignment="1" applyProtection="1">
      <alignment vertical="center"/>
    </xf>
    <xf numFmtId="166" fontId="31" fillId="0" borderId="24" xfId="0" applyNumberFormat="1" applyFont="1" applyBorder="1" applyAlignment="1" applyProtection="1">
      <alignment vertical="center"/>
    </xf>
    <xf numFmtId="4" fontId="31" fillId="0" borderId="25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14" fillId="2" borderId="0" xfId="0" applyFont="1" applyFill="1" applyAlignment="1">
      <alignment vertical="center"/>
    </xf>
    <xf numFmtId="0" fontId="15" fillId="2" borderId="0" xfId="0" applyFont="1" applyFill="1" applyAlignment="1">
      <alignment horizontal="left" vertical="center"/>
    </xf>
    <xf numFmtId="0" fontId="32" fillId="2" borderId="0" xfId="1" applyFont="1" applyFill="1" applyAlignment="1">
      <alignment vertical="center"/>
    </xf>
    <xf numFmtId="0" fontId="14" fillId="2" borderId="0" xfId="0" applyFont="1" applyFill="1" applyAlignment="1" applyProtection="1">
      <alignment vertical="center"/>
      <protection locked="0"/>
    </xf>
    <xf numFmtId="0" fontId="33" fillId="0" borderId="0" xfId="0" applyFont="1" applyAlignment="1">
      <alignment horizontal="left" vertical="center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20" fillId="0" borderId="0" xfId="0" applyFont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vertical="center"/>
      <protection locked="0"/>
    </xf>
    <xf numFmtId="0" fontId="3" fillId="0" borderId="0" xfId="0" applyFont="1" applyBorder="1" applyAlignment="1" applyProtection="1">
      <alignment horizontal="left" vertical="center" wrapText="1"/>
    </xf>
    <xf numFmtId="0" fontId="20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 applyProtection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 applyProtection="1">
      <alignment vertical="center"/>
    </xf>
    <xf numFmtId="0" fontId="22" fillId="0" borderId="0" xfId="0" applyFont="1" applyBorder="1" applyAlignment="1" applyProtection="1">
      <alignment horizontal="left" vertical="center"/>
    </xf>
    <xf numFmtId="4" fontId="25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5" borderId="0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left" vertical="center"/>
    </xf>
    <xf numFmtId="0" fontId="3" fillId="5" borderId="10" xfId="0" applyFont="1" applyFill="1" applyBorder="1" applyAlignment="1" applyProtection="1">
      <alignment horizontal="right" vertical="center"/>
    </xf>
    <xf numFmtId="0" fontId="3" fillId="5" borderId="10" xfId="0" applyFont="1" applyFill="1" applyBorder="1" applyAlignment="1" applyProtection="1">
      <alignment horizontal="center" vertical="center"/>
    </xf>
    <xf numFmtId="0" fontId="0" fillId="5" borderId="10" xfId="0" applyFont="1" applyFill="1" applyBorder="1" applyAlignment="1" applyProtection="1">
      <alignment vertical="center"/>
      <protection locked="0"/>
    </xf>
    <xf numFmtId="4" fontId="3" fillId="5" borderId="10" xfId="0" applyNumberFormat="1" applyFont="1" applyFill="1" applyBorder="1" applyAlignment="1" applyProtection="1">
      <alignment vertical="center"/>
    </xf>
    <xf numFmtId="0" fontId="0" fillId="5" borderId="27" xfId="0" applyFont="1" applyFill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0" fillId="0" borderId="0" xfId="0" applyFont="1" applyBorder="1" applyAlignment="1" applyProtection="1">
      <alignment horizontal="left" vertical="center"/>
    </xf>
    <xf numFmtId="0" fontId="2" fillId="5" borderId="0" xfId="0" applyFont="1" applyFill="1" applyBorder="1" applyAlignment="1" applyProtection="1">
      <alignment horizontal="left" vertical="center"/>
    </xf>
    <xf numFmtId="0" fontId="0" fillId="5" borderId="0" xfId="0" applyFont="1" applyFill="1" applyBorder="1" applyAlignment="1" applyProtection="1">
      <alignment vertical="center"/>
      <protection locked="0"/>
    </xf>
    <xf numFmtId="0" fontId="2" fillId="5" borderId="0" xfId="0" applyFont="1" applyFill="1" applyBorder="1" applyAlignment="1" applyProtection="1">
      <alignment horizontal="right" vertical="center"/>
    </xf>
    <xf numFmtId="0" fontId="0" fillId="5" borderId="6" xfId="0" applyFont="1" applyFill="1" applyBorder="1" applyAlignment="1" applyProtection="1">
      <alignment vertical="center"/>
    </xf>
    <xf numFmtId="0" fontId="34" fillId="0" borderId="0" xfId="0" applyFont="1" applyBorder="1" applyAlignment="1" applyProtection="1">
      <alignment horizontal="left" vertical="center"/>
    </xf>
    <xf numFmtId="0" fontId="5" fillId="0" borderId="5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horizontal="left" vertical="center"/>
    </xf>
    <xf numFmtId="0" fontId="5" fillId="0" borderId="24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vertical="center"/>
      <protection locked="0"/>
    </xf>
    <xf numFmtId="4" fontId="5" fillId="0" borderId="24" xfId="0" applyNumberFormat="1" applyFont="1" applyBorder="1" applyAlignment="1" applyProtection="1">
      <alignment vertical="center"/>
    </xf>
    <xf numFmtId="0" fontId="5" fillId="0" borderId="6" xfId="0" applyFont="1" applyBorder="1" applyAlignment="1" applyProtection="1">
      <alignment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horizontal="left" vertical="center"/>
    </xf>
    <xf numFmtId="0" fontId="6" fillId="0" borderId="24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 applyProtection="1">
      <alignment vertical="center"/>
    </xf>
    <xf numFmtId="0" fontId="6" fillId="0" borderId="6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  <protection locked="0"/>
    </xf>
    <xf numFmtId="0" fontId="20" fillId="0" borderId="0" xfId="0" applyFont="1" applyAlignment="1" applyProtection="1">
      <alignment horizontal="left" vertical="center" wrapText="1"/>
    </xf>
    <xf numFmtId="0" fontId="2" fillId="0" borderId="0" xfId="0" applyFont="1" applyAlignment="1" applyProtection="1">
      <alignment horizontal="left" vertical="center"/>
    </xf>
    <xf numFmtId="0" fontId="20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horizontal="center" vertical="center" wrapText="1"/>
    </xf>
    <xf numFmtId="0" fontId="2" fillId="5" borderId="20" xfId="0" applyFont="1" applyFill="1" applyBorder="1" applyAlignment="1" applyProtection="1">
      <alignment horizontal="center" vertical="center" wrapText="1"/>
    </xf>
    <xf numFmtId="0" fontId="2" fillId="5" borderId="21" xfId="0" applyFont="1" applyFill="1" applyBorder="1" applyAlignment="1" applyProtection="1">
      <alignment horizontal="center" vertical="center" wrapText="1"/>
    </xf>
    <xf numFmtId="0" fontId="2" fillId="5" borderId="21" xfId="0" applyFont="1" applyFill="1" applyBorder="1" applyAlignment="1" applyProtection="1">
      <alignment horizontal="center" vertical="center" wrapText="1"/>
      <protection locked="0"/>
    </xf>
    <xf numFmtId="0" fontId="2" fillId="5" borderId="22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4" fontId="25" fillId="0" borderId="0" xfId="0" applyNumberFormat="1" applyFont="1" applyAlignment="1" applyProtection="1"/>
    <xf numFmtId="166" fontId="35" fillId="0" borderId="16" xfId="0" applyNumberFormat="1" applyFont="1" applyBorder="1" applyAlignment="1" applyProtection="1"/>
    <xf numFmtId="166" fontId="35" fillId="0" borderId="17" xfId="0" applyNumberFormat="1" applyFont="1" applyBorder="1" applyAlignment="1" applyProtection="1"/>
    <xf numFmtId="4" fontId="36" fillId="0" borderId="0" xfId="0" applyNumberFormat="1" applyFont="1" applyAlignment="1">
      <alignment vertical="center"/>
    </xf>
    <xf numFmtId="0" fontId="7" fillId="0" borderId="5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7" fillId="0" borderId="5" xfId="0" applyFont="1" applyBorder="1" applyAlignment="1"/>
    <xf numFmtId="0" fontId="7" fillId="0" borderId="18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9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0" fillId="0" borderId="28" xfId="0" applyFont="1" applyBorder="1" applyAlignment="1" applyProtection="1">
      <alignment horizontal="center" vertical="center"/>
    </xf>
    <xf numFmtId="49" fontId="0" fillId="0" borderId="28" xfId="0" applyNumberFormat="1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center" vertical="center" wrapText="1"/>
    </xf>
    <xf numFmtId="167" fontId="0" fillId="0" borderId="28" xfId="0" applyNumberFormat="1" applyFont="1" applyBorder="1" applyAlignment="1" applyProtection="1">
      <alignment vertical="center"/>
    </xf>
    <xf numFmtId="4" fontId="0" fillId="3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</xf>
    <xf numFmtId="0" fontId="1" fillId="3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9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8" fillId="0" borderId="5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37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167" fontId="8" fillId="0" borderId="0" xfId="0" applyNumberFormat="1" applyFont="1" applyAlignment="1" applyProtection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5" xfId="0" applyFont="1" applyBorder="1" applyAlignment="1">
      <alignment vertical="center"/>
    </xf>
    <xf numFmtId="0" fontId="8" fillId="0" borderId="18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9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5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5" xfId="0" applyFont="1" applyBorder="1" applyAlignment="1">
      <alignment vertical="center"/>
    </xf>
    <xf numFmtId="0" fontId="9" fillId="0" borderId="18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9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5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5" xfId="0" applyFont="1" applyBorder="1" applyAlignment="1">
      <alignment vertical="center"/>
    </xf>
    <xf numFmtId="0" fontId="10" fillId="0" borderId="18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9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8" fillId="0" borderId="28" xfId="0" applyFont="1" applyBorder="1" applyAlignment="1" applyProtection="1">
      <alignment horizontal="center" vertical="center"/>
    </xf>
    <xf numFmtId="49" fontId="38" fillId="0" borderId="28" xfId="0" applyNumberFormat="1" applyFont="1" applyBorder="1" applyAlignment="1" applyProtection="1">
      <alignment horizontal="left" vertical="center" wrapText="1"/>
    </xf>
    <xf numFmtId="0" fontId="38" fillId="0" borderId="28" xfId="0" applyFont="1" applyBorder="1" applyAlignment="1" applyProtection="1">
      <alignment horizontal="left" vertical="center" wrapText="1"/>
    </xf>
    <xf numFmtId="0" fontId="38" fillId="0" borderId="28" xfId="0" applyFont="1" applyBorder="1" applyAlignment="1" applyProtection="1">
      <alignment horizontal="center" vertical="center" wrapText="1"/>
    </xf>
    <xf numFmtId="167" fontId="38" fillId="0" borderId="28" xfId="0" applyNumberFormat="1" applyFont="1" applyBorder="1" applyAlignment="1" applyProtection="1">
      <alignment vertical="center"/>
    </xf>
    <xf numFmtId="4" fontId="38" fillId="3" borderId="28" xfId="0" applyNumberFormat="1" applyFont="1" applyFill="1" applyBorder="1" applyAlignment="1" applyProtection="1">
      <alignment vertical="center"/>
      <protection locked="0"/>
    </xf>
    <xf numFmtId="4" fontId="38" fillId="0" borderId="28" xfId="0" applyNumberFormat="1" applyFont="1" applyBorder="1" applyAlignment="1" applyProtection="1">
      <alignment vertical="center"/>
    </xf>
    <xf numFmtId="0" fontId="38" fillId="0" borderId="5" xfId="0" applyFont="1" applyBorder="1" applyAlignment="1">
      <alignment vertical="center"/>
    </xf>
    <xf numFmtId="0" fontId="38" fillId="3" borderId="28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5" xfId="0" applyFont="1" applyBorder="1" applyAlignment="1">
      <alignment vertical="center"/>
    </xf>
    <xf numFmtId="0" fontId="11" fillId="0" borderId="18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9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9" fillId="0" borderId="0" xfId="0" applyFont="1" applyAlignment="1" applyProtection="1">
      <alignment vertical="center" wrapText="1"/>
    </xf>
    <xf numFmtId="0" fontId="0" fillId="0" borderId="18" xfId="0" applyFont="1" applyBorder="1" applyAlignment="1" applyProtection="1">
      <alignment vertical="center"/>
    </xf>
    <xf numFmtId="0" fontId="1" fillId="0" borderId="24" xfId="0" applyFont="1" applyBorder="1" applyAlignment="1" applyProtection="1">
      <alignment horizontal="center" vertical="center"/>
    </xf>
    <xf numFmtId="0" fontId="0" fillId="0" borderId="24" xfId="0" applyFont="1" applyBorder="1" applyAlignment="1" applyProtection="1">
      <alignment vertical="center"/>
    </xf>
    <xf numFmtId="166" fontId="1" fillId="0" borderId="24" xfId="0" applyNumberFormat="1" applyFont="1" applyBorder="1" applyAlignment="1" applyProtection="1">
      <alignment vertical="center"/>
    </xf>
    <xf numFmtId="166" fontId="1" fillId="0" borderId="25" xfId="0" applyNumberFormat="1" applyFont="1" applyBorder="1" applyAlignment="1" applyProtection="1">
      <alignment vertical="center"/>
    </xf>
    <xf numFmtId="0" fontId="0" fillId="0" borderId="0" xfId="0" applyAlignment="1">
      <alignment vertical="top"/>
      <protection locked="0"/>
    </xf>
    <xf numFmtId="0" fontId="40" fillId="0" borderId="29" xfId="0" applyFont="1" applyBorder="1" applyAlignment="1">
      <alignment vertical="center" wrapText="1"/>
      <protection locked="0"/>
    </xf>
    <xf numFmtId="0" fontId="40" fillId="0" borderId="30" xfId="0" applyFont="1" applyBorder="1" applyAlignment="1">
      <alignment vertical="center" wrapText="1"/>
      <protection locked="0"/>
    </xf>
    <xf numFmtId="0" fontId="40" fillId="0" borderId="31" xfId="0" applyFont="1" applyBorder="1" applyAlignment="1">
      <alignment vertical="center" wrapText="1"/>
      <protection locked="0"/>
    </xf>
    <xf numFmtId="0" fontId="40" fillId="0" borderId="32" xfId="0" applyFont="1" applyBorder="1" applyAlignment="1">
      <alignment horizontal="center" vertical="center" wrapText="1"/>
      <protection locked="0"/>
    </xf>
    <xf numFmtId="0" fontId="41" fillId="0" borderId="1" xfId="0" applyFont="1" applyBorder="1" applyAlignment="1">
      <alignment horizontal="center" vertical="center" wrapText="1"/>
      <protection locked="0"/>
    </xf>
    <xf numFmtId="0" fontId="40" fillId="0" borderId="33" xfId="0" applyFont="1" applyBorder="1" applyAlignment="1">
      <alignment horizontal="center" vertical="center" wrapText="1"/>
      <protection locked="0"/>
    </xf>
    <xf numFmtId="0" fontId="40" fillId="0" borderId="32" xfId="0" applyFont="1" applyBorder="1" applyAlignment="1">
      <alignment vertical="center" wrapText="1"/>
      <protection locked="0"/>
    </xf>
    <xf numFmtId="0" fontId="42" fillId="0" borderId="34" xfId="0" applyFont="1" applyBorder="1" applyAlignment="1">
      <alignment horizontal="left" wrapText="1"/>
      <protection locked="0"/>
    </xf>
    <xf numFmtId="0" fontId="40" fillId="0" borderId="33" xfId="0" applyFont="1" applyBorder="1" applyAlignment="1">
      <alignment vertical="center" wrapText="1"/>
      <protection locked="0"/>
    </xf>
    <xf numFmtId="0" fontId="42" fillId="0" borderId="1" xfId="0" applyFont="1" applyBorder="1" applyAlignment="1">
      <alignment horizontal="left" vertical="center" wrapText="1"/>
      <protection locked="0"/>
    </xf>
    <xf numFmtId="0" fontId="43" fillId="0" borderId="1" xfId="0" applyFont="1" applyBorder="1" applyAlignment="1">
      <alignment horizontal="left" vertical="center" wrapText="1"/>
      <protection locked="0"/>
    </xf>
    <xf numFmtId="0" fontId="43" fillId="0" borderId="32" xfId="0" applyFont="1" applyBorder="1" applyAlignment="1">
      <alignment vertical="center" wrapText="1"/>
      <protection locked="0"/>
    </xf>
    <xf numFmtId="0" fontId="43" fillId="0" borderId="1" xfId="0" applyFont="1" applyBorder="1" applyAlignment="1">
      <alignment vertical="center" wrapText="1"/>
      <protection locked="0"/>
    </xf>
    <xf numFmtId="0" fontId="43" fillId="0" borderId="1" xfId="0" applyFont="1" applyBorder="1" applyAlignment="1">
      <alignment vertical="center"/>
      <protection locked="0"/>
    </xf>
    <xf numFmtId="0" fontId="43" fillId="0" borderId="1" xfId="0" applyFont="1" applyBorder="1" applyAlignment="1">
      <alignment horizontal="left" vertical="center"/>
      <protection locked="0"/>
    </xf>
    <xf numFmtId="49" fontId="43" fillId="0" borderId="1" xfId="0" applyNumberFormat="1" applyFont="1" applyBorder="1" applyAlignment="1">
      <alignment horizontal="left" vertical="center" wrapText="1"/>
      <protection locked="0"/>
    </xf>
    <xf numFmtId="49" fontId="43" fillId="0" borderId="1" xfId="0" applyNumberFormat="1" applyFont="1" applyBorder="1" applyAlignment="1">
      <alignment vertical="center" wrapText="1"/>
      <protection locked="0"/>
    </xf>
    <xf numFmtId="0" fontId="40" fillId="0" borderId="35" xfId="0" applyFont="1" applyBorder="1" applyAlignment="1">
      <alignment vertical="center" wrapText="1"/>
      <protection locked="0"/>
    </xf>
    <xf numFmtId="0" fontId="44" fillId="0" borderId="34" xfId="0" applyFont="1" applyBorder="1" applyAlignment="1">
      <alignment vertical="center" wrapText="1"/>
      <protection locked="0"/>
    </xf>
    <xf numFmtId="0" fontId="40" fillId="0" borderId="36" xfId="0" applyFont="1" applyBorder="1" applyAlignment="1">
      <alignment vertical="center" wrapText="1"/>
      <protection locked="0"/>
    </xf>
    <xf numFmtId="0" fontId="40" fillId="0" borderId="1" xfId="0" applyFont="1" applyBorder="1" applyAlignment="1">
      <alignment vertical="top"/>
      <protection locked="0"/>
    </xf>
    <xf numFmtId="0" fontId="40" fillId="0" borderId="0" xfId="0" applyFont="1" applyAlignment="1">
      <alignment vertical="top"/>
      <protection locked="0"/>
    </xf>
    <xf numFmtId="0" fontId="40" fillId="0" borderId="29" xfId="0" applyFont="1" applyBorder="1" applyAlignment="1">
      <alignment horizontal="left" vertical="center"/>
      <protection locked="0"/>
    </xf>
    <xf numFmtId="0" fontId="40" fillId="0" borderId="30" xfId="0" applyFont="1" applyBorder="1" applyAlignment="1">
      <alignment horizontal="left" vertical="center"/>
      <protection locked="0"/>
    </xf>
    <xf numFmtId="0" fontId="40" fillId="0" borderId="31" xfId="0" applyFont="1" applyBorder="1" applyAlignment="1">
      <alignment horizontal="left" vertical="center"/>
      <protection locked="0"/>
    </xf>
    <xf numFmtId="0" fontId="40" fillId="0" borderId="32" xfId="0" applyFont="1" applyBorder="1" applyAlignment="1">
      <alignment horizontal="left" vertical="center"/>
      <protection locked="0"/>
    </xf>
    <xf numFmtId="0" fontId="41" fillId="0" borderId="1" xfId="0" applyFont="1" applyBorder="1" applyAlignment="1">
      <alignment horizontal="center" vertical="center"/>
      <protection locked="0"/>
    </xf>
    <xf numFmtId="0" fontId="40" fillId="0" borderId="33" xfId="0" applyFont="1" applyBorder="1" applyAlignment="1">
      <alignment horizontal="left" vertical="center"/>
      <protection locked="0"/>
    </xf>
    <xf numFmtId="0" fontId="42" fillId="0" borderId="1" xfId="0" applyFont="1" applyBorder="1" applyAlignment="1">
      <alignment horizontal="left" vertical="center"/>
      <protection locked="0"/>
    </xf>
    <xf numFmtId="0" fontId="45" fillId="0" borderId="0" xfId="0" applyFont="1" applyAlignment="1">
      <alignment horizontal="left" vertical="center"/>
      <protection locked="0"/>
    </xf>
    <xf numFmtId="0" fontId="42" fillId="0" borderId="34" xfId="0" applyFont="1" applyBorder="1" applyAlignment="1">
      <alignment horizontal="left" vertical="center"/>
      <protection locked="0"/>
    </xf>
    <xf numFmtId="0" fontId="42" fillId="0" borderId="34" xfId="0" applyFont="1" applyBorder="1" applyAlignment="1">
      <alignment horizontal="center" vertical="center"/>
      <protection locked="0"/>
    </xf>
    <xf numFmtId="0" fontId="45" fillId="0" borderId="34" xfId="0" applyFont="1" applyBorder="1" applyAlignment="1">
      <alignment horizontal="left" vertical="center"/>
      <protection locked="0"/>
    </xf>
    <xf numFmtId="0" fontId="46" fillId="0" borderId="1" xfId="0" applyFont="1" applyBorder="1" applyAlignment="1">
      <alignment horizontal="left" vertical="center"/>
      <protection locked="0"/>
    </xf>
    <xf numFmtId="0" fontId="43" fillId="0" borderId="0" xfId="0" applyFont="1" applyAlignment="1">
      <alignment horizontal="left" vertical="center"/>
      <protection locked="0"/>
    </xf>
    <xf numFmtId="0" fontId="43" fillId="0" borderId="1" xfId="0" applyFont="1" applyBorder="1" applyAlignment="1">
      <alignment horizontal="center" vertical="center"/>
      <protection locked="0"/>
    </xf>
    <xf numFmtId="0" fontId="43" fillId="0" borderId="32" xfId="0" applyFont="1" applyBorder="1" applyAlignment="1">
      <alignment horizontal="left" vertical="center"/>
      <protection locked="0"/>
    </xf>
    <xf numFmtId="0" fontId="43" fillId="0" borderId="1" xfId="0" applyFont="1" applyFill="1" applyBorder="1" applyAlignment="1">
      <alignment horizontal="left" vertical="center"/>
      <protection locked="0"/>
    </xf>
    <xf numFmtId="0" fontId="43" fillId="0" borderId="1" xfId="0" applyFont="1" applyFill="1" applyBorder="1" applyAlignment="1">
      <alignment horizontal="center" vertical="center"/>
      <protection locked="0"/>
    </xf>
    <xf numFmtId="0" fontId="40" fillId="0" borderId="35" xfId="0" applyFont="1" applyBorder="1" applyAlignment="1">
      <alignment horizontal="left" vertical="center"/>
      <protection locked="0"/>
    </xf>
    <xf numFmtId="0" fontId="44" fillId="0" borderId="34" xfId="0" applyFont="1" applyBorder="1" applyAlignment="1">
      <alignment horizontal="left" vertical="center"/>
      <protection locked="0"/>
    </xf>
    <xf numFmtId="0" fontId="40" fillId="0" borderId="36" xfId="0" applyFont="1" applyBorder="1" applyAlignment="1">
      <alignment horizontal="left" vertical="center"/>
      <protection locked="0"/>
    </xf>
    <xf numFmtId="0" fontId="40" fillId="0" borderId="1" xfId="0" applyFont="1" applyBorder="1" applyAlignment="1">
      <alignment horizontal="left" vertical="center"/>
      <protection locked="0"/>
    </xf>
    <xf numFmtId="0" fontId="44" fillId="0" borderId="1" xfId="0" applyFont="1" applyBorder="1" applyAlignment="1">
      <alignment horizontal="left" vertical="center"/>
      <protection locked="0"/>
    </xf>
    <xf numFmtId="0" fontId="45" fillId="0" borderId="1" xfId="0" applyFont="1" applyBorder="1" applyAlignment="1">
      <alignment horizontal="left" vertical="center"/>
      <protection locked="0"/>
    </xf>
    <xf numFmtId="0" fontId="43" fillId="0" borderId="34" xfId="0" applyFont="1" applyBorder="1" applyAlignment="1">
      <alignment horizontal="left" vertical="center"/>
      <protection locked="0"/>
    </xf>
    <xf numFmtId="0" fontId="40" fillId="0" borderId="1" xfId="0" applyFont="1" applyBorder="1" applyAlignment="1">
      <alignment horizontal="left" vertical="center" wrapText="1"/>
      <protection locked="0"/>
    </xf>
    <xf numFmtId="0" fontId="43" fillId="0" borderId="1" xfId="0" applyFont="1" applyBorder="1" applyAlignment="1">
      <alignment horizontal="center" vertical="center" wrapText="1"/>
      <protection locked="0"/>
    </xf>
    <xf numFmtId="0" fontId="40" fillId="0" borderId="29" xfId="0" applyFont="1" applyBorder="1" applyAlignment="1">
      <alignment horizontal="left" vertical="center" wrapText="1"/>
      <protection locked="0"/>
    </xf>
    <xf numFmtId="0" fontId="40" fillId="0" borderId="30" xfId="0" applyFont="1" applyBorder="1" applyAlignment="1">
      <alignment horizontal="left" vertical="center" wrapText="1"/>
      <protection locked="0"/>
    </xf>
    <xf numFmtId="0" fontId="40" fillId="0" borderId="31" xfId="0" applyFont="1" applyBorder="1" applyAlignment="1">
      <alignment horizontal="left" vertical="center" wrapText="1"/>
      <protection locked="0"/>
    </xf>
    <xf numFmtId="0" fontId="40" fillId="0" borderId="32" xfId="0" applyFont="1" applyBorder="1" applyAlignment="1">
      <alignment horizontal="left" vertical="center" wrapText="1"/>
      <protection locked="0"/>
    </xf>
    <xf numFmtId="0" fontId="40" fillId="0" borderId="33" xfId="0" applyFont="1" applyBorder="1" applyAlignment="1">
      <alignment horizontal="left" vertical="center" wrapText="1"/>
      <protection locked="0"/>
    </xf>
    <xf numFmtId="0" fontId="45" fillId="0" borderId="32" xfId="0" applyFont="1" applyBorder="1" applyAlignment="1">
      <alignment horizontal="left" vertical="center" wrapText="1"/>
      <protection locked="0"/>
    </xf>
    <xf numFmtId="0" fontId="45" fillId="0" borderId="33" xfId="0" applyFont="1" applyBorder="1" applyAlignment="1">
      <alignment horizontal="left" vertical="center" wrapText="1"/>
      <protection locked="0"/>
    </xf>
    <xf numFmtId="0" fontId="43" fillId="0" borderId="32" xfId="0" applyFont="1" applyBorder="1" applyAlignment="1">
      <alignment horizontal="left" vertical="center" wrapText="1"/>
      <protection locked="0"/>
    </xf>
    <xf numFmtId="0" fontId="43" fillId="0" borderId="33" xfId="0" applyFont="1" applyBorder="1" applyAlignment="1">
      <alignment horizontal="left" vertical="center" wrapText="1"/>
      <protection locked="0"/>
    </xf>
    <xf numFmtId="0" fontId="43" fillId="0" borderId="33" xfId="0" applyFont="1" applyBorder="1" applyAlignment="1">
      <alignment horizontal="left" vertical="center"/>
      <protection locked="0"/>
    </xf>
    <xf numFmtId="0" fontId="43" fillId="0" borderId="35" xfId="0" applyFont="1" applyBorder="1" applyAlignment="1">
      <alignment horizontal="left" vertical="center" wrapText="1"/>
      <protection locked="0"/>
    </xf>
    <xf numFmtId="0" fontId="43" fillId="0" borderId="34" xfId="0" applyFont="1" applyBorder="1" applyAlignment="1">
      <alignment horizontal="left" vertical="center" wrapText="1"/>
      <protection locked="0"/>
    </xf>
    <xf numFmtId="0" fontId="43" fillId="0" borderId="36" xfId="0" applyFont="1" applyBorder="1" applyAlignment="1">
      <alignment horizontal="left" vertical="center" wrapText="1"/>
      <protection locked="0"/>
    </xf>
    <xf numFmtId="0" fontId="43" fillId="0" borderId="1" xfId="0" applyFont="1" applyBorder="1" applyAlignment="1">
      <alignment horizontal="left" vertical="top"/>
      <protection locked="0"/>
    </xf>
    <xf numFmtId="0" fontId="43" fillId="0" borderId="1" xfId="0" applyFont="1" applyBorder="1" applyAlignment="1">
      <alignment horizontal="center" vertical="top"/>
      <protection locked="0"/>
    </xf>
    <xf numFmtId="0" fontId="43" fillId="0" borderId="35" xfId="0" applyFont="1" applyBorder="1" applyAlignment="1">
      <alignment horizontal="left" vertical="center"/>
      <protection locked="0"/>
    </xf>
    <xf numFmtId="0" fontId="43" fillId="0" borderId="36" xfId="0" applyFont="1" applyBorder="1" applyAlignment="1">
      <alignment horizontal="left" vertical="center"/>
      <protection locked="0"/>
    </xf>
    <xf numFmtId="0" fontId="45" fillId="0" borderId="0" xfId="0" applyFont="1" applyAlignment="1">
      <alignment vertical="center"/>
      <protection locked="0"/>
    </xf>
    <xf numFmtId="0" fontId="42" fillId="0" borderId="1" xfId="0" applyFont="1" applyBorder="1" applyAlignment="1">
      <alignment vertical="center"/>
      <protection locked="0"/>
    </xf>
    <xf numFmtId="0" fontId="45" fillId="0" borderId="34" xfId="0" applyFont="1" applyBorder="1" applyAlignment="1">
      <alignment vertical="center"/>
      <protection locked="0"/>
    </xf>
    <xf numFmtId="0" fontId="42" fillId="0" borderId="34" xfId="0" applyFont="1" applyBorder="1" applyAlignment="1">
      <alignment vertical="center"/>
      <protection locked="0"/>
    </xf>
    <xf numFmtId="0" fontId="0" fillId="0" borderId="1" xfId="0" applyBorder="1" applyAlignment="1">
      <alignment vertical="top"/>
      <protection locked="0"/>
    </xf>
    <xf numFmtId="49" fontId="43" fillId="0" borderId="1" xfId="0" applyNumberFormat="1" applyFont="1" applyBorder="1" applyAlignment="1">
      <alignment horizontal="left" vertical="center"/>
      <protection locked="0"/>
    </xf>
    <xf numFmtId="0" fontId="0" fillId="0" borderId="34" xfId="0" applyBorder="1" applyAlignment="1">
      <alignment vertical="top"/>
      <protection locked="0"/>
    </xf>
    <xf numFmtId="0" fontId="42" fillId="0" borderId="34" xfId="0" applyFont="1" applyBorder="1" applyAlignment="1">
      <alignment horizontal="left"/>
      <protection locked="0"/>
    </xf>
    <xf numFmtId="0" fontId="45" fillId="0" borderId="34" xfId="0" applyFont="1" applyBorder="1" applyAlignment="1">
      <protection locked="0"/>
    </xf>
    <xf numFmtId="0" fontId="40" fillId="0" borderId="32" xfId="0" applyFont="1" applyBorder="1" applyAlignment="1">
      <alignment vertical="top"/>
      <protection locked="0"/>
    </xf>
    <xf numFmtId="0" fontId="40" fillId="0" borderId="33" xfId="0" applyFont="1" applyBorder="1" applyAlignment="1">
      <alignment vertical="top"/>
      <protection locked="0"/>
    </xf>
    <xf numFmtId="0" fontId="40" fillId="0" borderId="1" xfId="0" applyFont="1" applyBorder="1" applyAlignment="1">
      <alignment horizontal="center" vertical="center"/>
      <protection locked="0"/>
    </xf>
    <xf numFmtId="0" fontId="40" fillId="0" borderId="1" xfId="0" applyFont="1" applyBorder="1" applyAlignment="1">
      <alignment horizontal="left" vertical="top"/>
      <protection locked="0"/>
    </xf>
    <xf numFmtId="0" fontId="40" fillId="0" borderId="35" xfId="0" applyFont="1" applyBorder="1" applyAlignment="1">
      <alignment vertical="top"/>
      <protection locked="0"/>
    </xf>
    <xf numFmtId="0" fontId="40" fillId="0" borderId="34" xfId="0" applyFont="1" applyBorder="1" applyAlignment="1">
      <alignment vertical="top"/>
      <protection locked="0"/>
    </xf>
    <xf numFmtId="0" fontId="40" fillId="0" borderId="36" xfId="0" applyFont="1" applyBorder="1" applyAlignment="1">
      <alignment vertical="top"/>
      <protection locked="0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2.67" customWidth="1"/>
    <col min="5" max="5" width="2.67" customWidth="1"/>
    <col min="6" max="6" width="2.67" customWidth="1"/>
    <col min="7" max="7" width="2.67" customWidth="1"/>
    <col min="8" max="8" width="2.67" customWidth="1"/>
    <col min="9" max="9" width="2.67" customWidth="1"/>
    <col min="10" max="10" width="2.67" customWidth="1"/>
    <col min="11" max="11" width="2.67" customWidth="1"/>
    <col min="12" max="12" width="2.67" customWidth="1"/>
    <col min="13" max="13" width="2.67" customWidth="1"/>
    <col min="14" max="14" width="2.67" customWidth="1"/>
    <col min="15" max="15" width="2.67" customWidth="1"/>
    <col min="16" max="16" width="2.67" customWidth="1"/>
    <col min="17" max="17" width="2.67" customWidth="1"/>
    <col min="18" max="18" width="2.67" customWidth="1"/>
    <col min="19" max="19" width="2.67" customWidth="1"/>
    <col min="20" max="20" width="2.67" customWidth="1"/>
    <col min="21" max="21" width="2.67" customWidth="1"/>
    <col min="22" max="22" width="2.67" customWidth="1"/>
    <col min="23" max="23" width="2.67" customWidth="1"/>
    <col min="24" max="24" width="2.67" customWidth="1"/>
    <col min="25" max="25" width="2.67" customWidth="1"/>
    <col min="26" max="26" width="2.67" customWidth="1"/>
    <col min="27" max="27" width="2.67" customWidth="1"/>
    <col min="28" max="28" width="2.67" customWidth="1"/>
    <col min="29" max="29" width="2.67" customWidth="1"/>
    <col min="30" max="30" width="2.67" customWidth="1"/>
    <col min="31" max="31" width="2.67" customWidth="1"/>
    <col min="32" max="32" width="2.67" customWidth="1"/>
    <col min="33" max="33" width="2.67" customWidth="1"/>
    <col min="34" max="34" width="3.33" customWidth="1"/>
    <col min="35" max="35" width="31.67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5.67" customWidth="1"/>
    <col min="44" max="44" width="13.67" customWidth="1"/>
    <col min="45" max="45" width="25.83" hidden="1" customWidth="1"/>
    <col min="46" max="46" width="25.83" hidden="1" customWidth="1"/>
    <col min="47" max="47" width="25.83" hidden="1" customWidth="1"/>
    <col min="48" max="48" width="21.67" hidden="1" customWidth="1"/>
    <col min="49" max="49" width="21.67" hidden="1" customWidth="1"/>
    <col min="50" max="50" width="21.67" hidden="1" customWidth="1"/>
    <col min="51" max="51" width="21.67" hidden="1" customWidth="1"/>
    <col min="52" max="52" width="21.67" hidden="1" customWidth="1"/>
    <col min="53" max="53" width="19.17" hidden="1" customWidth="1"/>
    <col min="54" max="54" width="25" hidden="1" customWidth="1"/>
    <col min="55" max="55" width="19.1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  <col min="90" max="90" width="9.33" hidden="1"/>
    <col min="91" max="91" width="9.33" hidden="1"/>
  </cols>
  <sheetData>
    <row r="1" ht="21.36" customHeight="1">
      <c r="A1" s="16" t="s">
        <v>0</v>
      </c>
      <c r="B1" s="17"/>
      <c r="C1" s="17"/>
      <c r="D1" s="18" t="s">
        <v>1</v>
      </c>
      <c r="E1" s="17"/>
      <c r="F1" s="17"/>
      <c r="G1" s="17"/>
      <c r="H1" s="17"/>
      <c r="I1" s="17"/>
      <c r="J1" s="17"/>
      <c r="K1" s="19" t="s">
        <v>2</v>
      </c>
      <c r="L1" s="19"/>
      <c r="M1" s="19"/>
      <c r="N1" s="19"/>
      <c r="O1" s="19"/>
      <c r="P1" s="19"/>
      <c r="Q1" s="19"/>
      <c r="R1" s="19"/>
      <c r="S1" s="19"/>
      <c r="T1" s="17"/>
      <c r="U1" s="17"/>
      <c r="V1" s="17"/>
      <c r="W1" s="19" t="s">
        <v>3</v>
      </c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20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2" t="s">
        <v>4</v>
      </c>
      <c r="BB1" s="22" t="s">
        <v>5</v>
      </c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  <c r="BT1" s="23" t="s">
        <v>6</v>
      </c>
      <c r="BU1" s="23" t="s">
        <v>6</v>
      </c>
      <c r="BV1" s="23" t="s">
        <v>7</v>
      </c>
    </row>
    <row r="2" ht="36.96" customHeight="1">
      <c r="AR2"/>
      <c r="BS2" s="24" t="s">
        <v>8</v>
      </c>
      <c r="BT2" s="24" t="s">
        <v>9</v>
      </c>
    </row>
    <row r="3" ht="6.96" customHeight="1">
      <c r="B3" s="25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  <c r="Q3" s="26"/>
      <c r="R3" s="26"/>
      <c r="S3" s="26"/>
      <c r="T3" s="26"/>
      <c r="U3" s="26"/>
      <c r="V3" s="26"/>
      <c r="W3" s="26"/>
      <c r="X3" s="26"/>
      <c r="Y3" s="26"/>
      <c r="Z3" s="26"/>
      <c r="AA3" s="26"/>
      <c r="AB3" s="26"/>
      <c r="AC3" s="26"/>
      <c r="AD3" s="26"/>
      <c r="AE3" s="26"/>
      <c r="AF3" s="26"/>
      <c r="AG3" s="26"/>
      <c r="AH3" s="26"/>
      <c r="AI3" s="26"/>
      <c r="AJ3" s="26"/>
      <c r="AK3" s="26"/>
      <c r="AL3" s="26"/>
      <c r="AM3" s="26"/>
      <c r="AN3" s="26"/>
      <c r="AO3" s="26"/>
      <c r="AP3" s="26"/>
      <c r="AQ3" s="27"/>
      <c r="BS3" s="24" t="s">
        <v>8</v>
      </c>
      <c r="BT3" s="24" t="s">
        <v>10</v>
      </c>
    </row>
    <row r="4" ht="36.96" customHeight="1">
      <c r="B4" s="28"/>
      <c r="C4" s="29"/>
      <c r="D4" s="30" t="s">
        <v>11</v>
      </c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  <c r="U4" s="29"/>
      <c r="V4" s="29"/>
      <c r="W4" s="29"/>
      <c r="X4" s="29"/>
      <c r="Y4" s="29"/>
      <c r="Z4" s="29"/>
      <c r="AA4" s="29"/>
      <c r="AB4" s="29"/>
      <c r="AC4" s="29"/>
      <c r="AD4" s="29"/>
      <c r="AE4" s="29"/>
      <c r="AF4" s="29"/>
      <c r="AG4" s="29"/>
      <c r="AH4" s="29"/>
      <c r="AI4" s="29"/>
      <c r="AJ4" s="29"/>
      <c r="AK4" s="29"/>
      <c r="AL4" s="29"/>
      <c r="AM4" s="29"/>
      <c r="AN4" s="29"/>
      <c r="AO4" s="29"/>
      <c r="AP4" s="29"/>
      <c r="AQ4" s="31"/>
      <c r="AS4" s="32" t="s">
        <v>12</v>
      </c>
      <c r="BE4" s="33" t="s">
        <v>13</v>
      </c>
      <c r="BS4" s="24" t="s">
        <v>14</v>
      </c>
    </row>
    <row r="5" ht="14.4" customHeight="1">
      <c r="B5" s="28"/>
      <c r="C5" s="29"/>
      <c r="D5" s="34" t="s">
        <v>15</v>
      </c>
      <c r="E5" s="29"/>
      <c r="F5" s="29"/>
      <c r="G5" s="29"/>
      <c r="H5" s="29"/>
      <c r="I5" s="29"/>
      <c r="J5" s="29"/>
      <c r="K5" s="35" t="s">
        <v>16</v>
      </c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29"/>
      <c r="Z5" s="29"/>
      <c r="AA5" s="29"/>
      <c r="AB5" s="29"/>
      <c r="AC5" s="29"/>
      <c r="AD5" s="29"/>
      <c r="AE5" s="29"/>
      <c r="AF5" s="29"/>
      <c r="AG5" s="29"/>
      <c r="AH5" s="29"/>
      <c r="AI5" s="29"/>
      <c r="AJ5" s="29"/>
      <c r="AK5" s="29"/>
      <c r="AL5" s="29"/>
      <c r="AM5" s="29"/>
      <c r="AN5" s="29"/>
      <c r="AO5" s="29"/>
      <c r="AP5" s="29"/>
      <c r="AQ5" s="31"/>
      <c r="BE5" s="36" t="s">
        <v>17</v>
      </c>
      <c r="BS5" s="24" t="s">
        <v>8</v>
      </c>
    </row>
    <row r="6" ht="36.96" customHeight="1">
      <c r="B6" s="28"/>
      <c r="C6" s="29"/>
      <c r="D6" s="37" t="s">
        <v>18</v>
      </c>
      <c r="E6" s="29"/>
      <c r="F6" s="29"/>
      <c r="G6" s="29"/>
      <c r="H6" s="29"/>
      <c r="I6" s="29"/>
      <c r="J6" s="29"/>
      <c r="K6" s="38" t="s">
        <v>19</v>
      </c>
      <c r="L6" s="29"/>
      <c r="M6" s="29"/>
      <c r="N6" s="29"/>
      <c r="O6" s="29"/>
      <c r="P6" s="29"/>
      <c r="Q6" s="29"/>
      <c r="R6" s="29"/>
      <c r="S6" s="29"/>
      <c r="T6" s="29"/>
      <c r="U6" s="29"/>
      <c r="V6" s="29"/>
      <c r="W6" s="29"/>
      <c r="X6" s="29"/>
      <c r="Y6" s="29"/>
      <c r="Z6" s="29"/>
      <c r="AA6" s="29"/>
      <c r="AB6" s="29"/>
      <c r="AC6" s="29"/>
      <c r="AD6" s="29"/>
      <c r="AE6" s="29"/>
      <c r="AF6" s="29"/>
      <c r="AG6" s="29"/>
      <c r="AH6" s="29"/>
      <c r="AI6" s="29"/>
      <c r="AJ6" s="29"/>
      <c r="AK6" s="29"/>
      <c r="AL6" s="29"/>
      <c r="AM6" s="29"/>
      <c r="AN6" s="29"/>
      <c r="AO6" s="29"/>
      <c r="AP6" s="29"/>
      <c r="AQ6" s="31"/>
      <c r="BE6" s="39"/>
      <c r="BS6" s="24" t="s">
        <v>8</v>
      </c>
    </row>
    <row r="7" ht="14.4" customHeight="1">
      <c r="B7" s="28"/>
      <c r="C7" s="29"/>
      <c r="D7" s="40" t="s">
        <v>20</v>
      </c>
      <c r="E7" s="29"/>
      <c r="F7" s="29"/>
      <c r="G7" s="29"/>
      <c r="H7" s="29"/>
      <c r="I7" s="29"/>
      <c r="J7" s="29"/>
      <c r="K7" s="35" t="s">
        <v>21</v>
      </c>
      <c r="L7" s="29"/>
      <c r="M7" s="29"/>
      <c r="N7" s="29"/>
      <c r="O7" s="29"/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40" t="s">
        <v>22</v>
      </c>
      <c r="AL7" s="29"/>
      <c r="AM7" s="29"/>
      <c r="AN7" s="35" t="s">
        <v>23</v>
      </c>
      <c r="AO7" s="29"/>
      <c r="AP7" s="29"/>
      <c r="AQ7" s="31"/>
      <c r="BE7" s="39"/>
      <c r="BS7" s="24" t="s">
        <v>8</v>
      </c>
    </row>
    <row r="8" ht="14.4" customHeight="1">
      <c r="B8" s="28"/>
      <c r="C8" s="29"/>
      <c r="D8" s="40" t="s">
        <v>24</v>
      </c>
      <c r="E8" s="29"/>
      <c r="F8" s="29"/>
      <c r="G8" s="29"/>
      <c r="H8" s="29"/>
      <c r="I8" s="29"/>
      <c r="J8" s="29"/>
      <c r="K8" s="35" t="s">
        <v>25</v>
      </c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  <c r="AF8" s="29"/>
      <c r="AG8" s="29"/>
      <c r="AH8" s="29"/>
      <c r="AI8" s="29"/>
      <c r="AJ8" s="29"/>
      <c r="AK8" s="40" t="s">
        <v>26</v>
      </c>
      <c r="AL8" s="29"/>
      <c r="AM8" s="29"/>
      <c r="AN8" s="41" t="s">
        <v>27</v>
      </c>
      <c r="AO8" s="29"/>
      <c r="AP8" s="29"/>
      <c r="AQ8" s="31"/>
      <c r="BE8" s="39"/>
      <c r="BS8" s="24" t="s">
        <v>8</v>
      </c>
    </row>
    <row r="9" ht="14.4" customHeight="1">
      <c r="B9" s="28"/>
      <c r="C9" s="29"/>
      <c r="D9" s="29"/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  <c r="AF9" s="29"/>
      <c r="AG9" s="29"/>
      <c r="AH9" s="29"/>
      <c r="AI9" s="29"/>
      <c r="AJ9" s="29"/>
      <c r="AK9" s="29"/>
      <c r="AL9" s="29"/>
      <c r="AM9" s="29"/>
      <c r="AN9" s="29"/>
      <c r="AO9" s="29"/>
      <c r="AP9" s="29"/>
      <c r="AQ9" s="31"/>
      <c r="BE9" s="39"/>
      <c r="BS9" s="24" t="s">
        <v>8</v>
      </c>
    </row>
    <row r="10" ht="14.4" customHeight="1">
      <c r="B10" s="28"/>
      <c r="C10" s="29"/>
      <c r="D10" s="40" t="s">
        <v>28</v>
      </c>
      <c r="E10" s="29"/>
      <c r="F10" s="29"/>
      <c r="G10" s="29"/>
      <c r="H10" s="29"/>
      <c r="I10" s="29"/>
      <c r="J10" s="29"/>
      <c r="K10" s="29"/>
      <c r="L10" s="29"/>
      <c r="M10" s="29"/>
      <c r="N10" s="29"/>
      <c r="O10" s="29"/>
      <c r="P10" s="29"/>
      <c r="Q10" s="29"/>
      <c r="R10" s="2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  <c r="AF10" s="29"/>
      <c r="AG10" s="29"/>
      <c r="AH10" s="29"/>
      <c r="AI10" s="29"/>
      <c r="AJ10" s="29"/>
      <c r="AK10" s="40" t="s">
        <v>29</v>
      </c>
      <c r="AL10" s="29"/>
      <c r="AM10" s="29"/>
      <c r="AN10" s="35" t="s">
        <v>23</v>
      </c>
      <c r="AO10" s="29"/>
      <c r="AP10" s="29"/>
      <c r="AQ10" s="31"/>
      <c r="BE10" s="39"/>
      <c r="BS10" s="24" t="s">
        <v>8</v>
      </c>
    </row>
    <row r="11" ht="18.48" customHeight="1">
      <c r="B11" s="28"/>
      <c r="C11" s="29"/>
      <c r="D11" s="29"/>
      <c r="E11" s="35" t="s">
        <v>30</v>
      </c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40" t="s">
        <v>31</v>
      </c>
      <c r="AL11" s="29"/>
      <c r="AM11" s="29"/>
      <c r="AN11" s="35" t="s">
        <v>23</v>
      </c>
      <c r="AO11" s="29"/>
      <c r="AP11" s="29"/>
      <c r="AQ11" s="31"/>
      <c r="BE11" s="39"/>
      <c r="BS11" s="24" t="s">
        <v>8</v>
      </c>
    </row>
    <row r="12" ht="6.96" customHeight="1">
      <c r="B12" s="28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  <c r="AF12" s="29"/>
      <c r="AG12" s="29"/>
      <c r="AH12" s="29"/>
      <c r="AI12" s="29"/>
      <c r="AJ12" s="29"/>
      <c r="AK12" s="29"/>
      <c r="AL12" s="29"/>
      <c r="AM12" s="29"/>
      <c r="AN12" s="29"/>
      <c r="AO12" s="29"/>
      <c r="AP12" s="29"/>
      <c r="AQ12" s="31"/>
      <c r="BE12" s="39"/>
      <c r="BS12" s="24" t="s">
        <v>8</v>
      </c>
    </row>
    <row r="13" ht="14.4" customHeight="1">
      <c r="B13" s="28"/>
      <c r="C13" s="29"/>
      <c r="D13" s="40" t="s">
        <v>32</v>
      </c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  <c r="AF13" s="29"/>
      <c r="AG13" s="29"/>
      <c r="AH13" s="29"/>
      <c r="AI13" s="29"/>
      <c r="AJ13" s="29"/>
      <c r="AK13" s="40" t="s">
        <v>29</v>
      </c>
      <c r="AL13" s="29"/>
      <c r="AM13" s="29"/>
      <c r="AN13" s="42" t="s">
        <v>33</v>
      </c>
      <c r="AO13" s="29"/>
      <c r="AP13" s="29"/>
      <c r="AQ13" s="31"/>
      <c r="BE13" s="39"/>
      <c r="BS13" s="24" t="s">
        <v>8</v>
      </c>
    </row>
    <row r="14">
      <c r="B14" s="28"/>
      <c r="C14" s="29"/>
      <c r="D14" s="29"/>
      <c r="E14" s="42" t="s">
        <v>33</v>
      </c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3"/>
      <c r="AI14" s="43"/>
      <c r="AJ14" s="43"/>
      <c r="AK14" s="40" t="s">
        <v>31</v>
      </c>
      <c r="AL14" s="29"/>
      <c r="AM14" s="29"/>
      <c r="AN14" s="42" t="s">
        <v>33</v>
      </c>
      <c r="AO14" s="29"/>
      <c r="AP14" s="29"/>
      <c r="AQ14" s="31"/>
      <c r="BE14" s="39"/>
      <c r="BS14" s="24" t="s">
        <v>8</v>
      </c>
    </row>
    <row r="15" ht="6.96" customHeight="1">
      <c r="B15" s="28"/>
      <c r="C15" s="29"/>
      <c r="D15" s="29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  <c r="AF15" s="29"/>
      <c r="AG15" s="29"/>
      <c r="AH15" s="29"/>
      <c r="AI15" s="29"/>
      <c r="AJ15" s="29"/>
      <c r="AK15" s="29"/>
      <c r="AL15" s="29"/>
      <c r="AM15" s="29"/>
      <c r="AN15" s="29"/>
      <c r="AO15" s="29"/>
      <c r="AP15" s="29"/>
      <c r="AQ15" s="31"/>
      <c r="BE15" s="39"/>
      <c r="BS15" s="24" t="s">
        <v>6</v>
      </c>
    </row>
    <row r="16" ht="14.4" customHeight="1">
      <c r="B16" s="28"/>
      <c r="C16" s="29"/>
      <c r="D16" s="40" t="s">
        <v>34</v>
      </c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2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  <c r="AF16" s="29"/>
      <c r="AG16" s="29"/>
      <c r="AH16" s="29"/>
      <c r="AI16" s="29"/>
      <c r="AJ16" s="29"/>
      <c r="AK16" s="40" t="s">
        <v>29</v>
      </c>
      <c r="AL16" s="29"/>
      <c r="AM16" s="29"/>
      <c r="AN16" s="35" t="s">
        <v>23</v>
      </c>
      <c r="AO16" s="29"/>
      <c r="AP16" s="29"/>
      <c r="AQ16" s="31"/>
      <c r="BE16" s="39"/>
      <c r="BS16" s="24" t="s">
        <v>6</v>
      </c>
    </row>
    <row r="17" ht="18.48" customHeight="1">
      <c r="B17" s="28"/>
      <c r="C17" s="29"/>
      <c r="D17" s="29"/>
      <c r="E17" s="35" t="s">
        <v>35</v>
      </c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  <c r="Q17" s="29"/>
      <c r="R17" s="2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  <c r="AF17" s="29"/>
      <c r="AG17" s="29"/>
      <c r="AH17" s="29"/>
      <c r="AI17" s="29"/>
      <c r="AJ17" s="29"/>
      <c r="AK17" s="40" t="s">
        <v>31</v>
      </c>
      <c r="AL17" s="29"/>
      <c r="AM17" s="29"/>
      <c r="AN17" s="35" t="s">
        <v>23</v>
      </c>
      <c r="AO17" s="29"/>
      <c r="AP17" s="29"/>
      <c r="AQ17" s="31"/>
      <c r="BE17" s="39"/>
      <c r="BS17" s="24" t="s">
        <v>36</v>
      </c>
    </row>
    <row r="18" ht="6.96" customHeight="1">
      <c r="B18" s="28"/>
      <c r="C18" s="29"/>
      <c r="D18" s="29"/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29"/>
      <c r="P18" s="29"/>
      <c r="Q18" s="29"/>
      <c r="R18" s="2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  <c r="AF18" s="29"/>
      <c r="AG18" s="29"/>
      <c r="AH18" s="29"/>
      <c r="AI18" s="29"/>
      <c r="AJ18" s="29"/>
      <c r="AK18" s="29"/>
      <c r="AL18" s="29"/>
      <c r="AM18" s="29"/>
      <c r="AN18" s="29"/>
      <c r="AO18" s="29"/>
      <c r="AP18" s="29"/>
      <c r="AQ18" s="31"/>
      <c r="BE18" s="39"/>
      <c r="BS18" s="24" t="s">
        <v>8</v>
      </c>
    </row>
    <row r="19" ht="14.4" customHeight="1">
      <c r="B19" s="28"/>
      <c r="C19" s="29"/>
      <c r="D19" s="40" t="s">
        <v>37</v>
      </c>
      <c r="E19" s="29"/>
      <c r="F19" s="29"/>
      <c r="G19" s="29"/>
      <c r="H19" s="29"/>
      <c r="I19" s="29"/>
      <c r="J19" s="29"/>
      <c r="K19" s="29"/>
      <c r="L19" s="29"/>
      <c r="M19" s="29"/>
      <c r="N19" s="29"/>
      <c r="O19" s="29"/>
      <c r="P19" s="29"/>
      <c r="Q19" s="29"/>
      <c r="R19" s="2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  <c r="AF19" s="29"/>
      <c r="AG19" s="29"/>
      <c r="AH19" s="29"/>
      <c r="AI19" s="29"/>
      <c r="AJ19" s="29"/>
      <c r="AK19" s="29"/>
      <c r="AL19" s="29"/>
      <c r="AM19" s="29"/>
      <c r="AN19" s="29"/>
      <c r="AO19" s="29"/>
      <c r="AP19" s="29"/>
      <c r="AQ19" s="31"/>
      <c r="BE19" s="39"/>
      <c r="BS19" s="24" t="s">
        <v>8</v>
      </c>
    </row>
    <row r="20" ht="57" customHeight="1">
      <c r="B20" s="28"/>
      <c r="C20" s="29"/>
      <c r="D20" s="29"/>
      <c r="E20" s="44" t="s">
        <v>38</v>
      </c>
      <c r="F20" s="44"/>
      <c r="G20" s="44"/>
      <c r="H20" s="44"/>
      <c r="I20" s="44"/>
      <c r="J20" s="44"/>
      <c r="K20" s="44"/>
      <c r="L20" s="44"/>
      <c r="M20" s="44"/>
      <c r="N20" s="44"/>
      <c r="O20" s="44"/>
      <c r="P20" s="44"/>
      <c r="Q20" s="44"/>
      <c r="R20" s="44"/>
      <c r="S20" s="44"/>
      <c r="T20" s="44"/>
      <c r="U20" s="44"/>
      <c r="V20" s="44"/>
      <c r="W20" s="44"/>
      <c r="X20" s="44"/>
      <c r="Y20" s="44"/>
      <c r="Z20" s="44"/>
      <c r="AA20" s="44"/>
      <c r="AB20" s="44"/>
      <c r="AC20" s="44"/>
      <c r="AD20" s="44"/>
      <c r="AE20" s="44"/>
      <c r="AF20" s="44"/>
      <c r="AG20" s="44"/>
      <c r="AH20" s="44"/>
      <c r="AI20" s="44"/>
      <c r="AJ20" s="44"/>
      <c r="AK20" s="44"/>
      <c r="AL20" s="44"/>
      <c r="AM20" s="44"/>
      <c r="AN20" s="44"/>
      <c r="AO20" s="29"/>
      <c r="AP20" s="29"/>
      <c r="AQ20" s="31"/>
      <c r="BE20" s="39"/>
      <c r="BS20" s="24" t="s">
        <v>6</v>
      </c>
    </row>
    <row r="21" ht="6.96" customHeight="1">
      <c r="B21" s="28"/>
      <c r="C21" s="29"/>
      <c r="D21" s="29"/>
      <c r="E21" s="29"/>
      <c r="F21" s="29"/>
      <c r="G21" s="29"/>
      <c r="H21" s="29"/>
      <c r="I21" s="29"/>
      <c r="J21" s="29"/>
      <c r="K21" s="29"/>
      <c r="L21" s="29"/>
      <c r="M21" s="29"/>
      <c r="N21" s="29"/>
      <c r="O21" s="29"/>
      <c r="P21" s="29"/>
      <c r="Q21" s="29"/>
      <c r="R21" s="2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  <c r="AF21" s="29"/>
      <c r="AG21" s="29"/>
      <c r="AH21" s="29"/>
      <c r="AI21" s="29"/>
      <c r="AJ21" s="29"/>
      <c r="AK21" s="29"/>
      <c r="AL21" s="29"/>
      <c r="AM21" s="29"/>
      <c r="AN21" s="29"/>
      <c r="AO21" s="29"/>
      <c r="AP21" s="29"/>
      <c r="AQ21" s="31"/>
      <c r="BE21" s="39"/>
    </row>
    <row r="22" ht="6.96" customHeight="1">
      <c r="B22" s="28"/>
      <c r="C22" s="29"/>
      <c r="D22" s="45"/>
      <c r="E22" s="45"/>
      <c r="F22" s="45"/>
      <c r="G22" s="45"/>
      <c r="H22" s="45"/>
      <c r="I22" s="45"/>
      <c r="J22" s="45"/>
      <c r="K22" s="45"/>
      <c r="L22" s="45"/>
      <c r="M22" s="45"/>
      <c r="N22" s="45"/>
      <c r="O22" s="45"/>
      <c r="P22" s="45"/>
      <c r="Q22" s="45"/>
      <c r="R22" s="45"/>
      <c r="S22" s="45"/>
      <c r="T22" s="45"/>
      <c r="U22" s="45"/>
      <c r="V22" s="45"/>
      <c r="W22" s="45"/>
      <c r="X22" s="45"/>
      <c r="Y22" s="45"/>
      <c r="Z22" s="45"/>
      <c r="AA22" s="45"/>
      <c r="AB22" s="45"/>
      <c r="AC22" s="45"/>
      <c r="AD22" s="45"/>
      <c r="AE22" s="45"/>
      <c r="AF22" s="45"/>
      <c r="AG22" s="45"/>
      <c r="AH22" s="45"/>
      <c r="AI22" s="45"/>
      <c r="AJ22" s="45"/>
      <c r="AK22" s="45"/>
      <c r="AL22" s="45"/>
      <c r="AM22" s="45"/>
      <c r="AN22" s="45"/>
      <c r="AO22" s="45"/>
      <c r="AP22" s="29"/>
      <c r="AQ22" s="31"/>
      <c r="BE22" s="39"/>
    </row>
    <row r="23" s="1" customFormat="1" ht="25.92" customHeight="1">
      <c r="B23" s="46"/>
      <c r="C23" s="47"/>
      <c r="D23" s="48" t="s">
        <v>39</v>
      </c>
      <c r="E23" s="49"/>
      <c r="F23" s="49"/>
      <c r="G23" s="49"/>
      <c r="H23" s="49"/>
      <c r="I23" s="49"/>
      <c r="J23" s="49"/>
      <c r="K23" s="49"/>
      <c r="L23" s="49"/>
      <c r="M23" s="49"/>
      <c r="N23" s="49"/>
      <c r="O23" s="49"/>
      <c r="P23" s="49"/>
      <c r="Q23" s="49"/>
      <c r="R23" s="49"/>
      <c r="S23" s="49"/>
      <c r="T23" s="49"/>
      <c r="U23" s="49"/>
      <c r="V23" s="49"/>
      <c r="W23" s="49"/>
      <c r="X23" s="49"/>
      <c r="Y23" s="49"/>
      <c r="Z23" s="49"/>
      <c r="AA23" s="49"/>
      <c r="AB23" s="49"/>
      <c r="AC23" s="49"/>
      <c r="AD23" s="49"/>
      <c r="AE23" s="49"/>
      <c r="AF23" s="49"/>
      <c r="AG23" s="49"/>
      <c r="AH23" s="49"/>
      <c r="AI23" s="49"/>
      <c r="AJ23" s="49"/>
      <c r="AK23" s="50">
        <f>ROUND(AG51,2)</f>
        <v>0</v>
      </c>
      <c r="AL23" s="49"/>
      <c r="AM23" s="49"/>
      <c r="AN23" s="49"/>
      <c r="AO23" s="49"/>
      <c r="AP23" s="47"/>
      <c r="AQ23" s="51"/>
      <c r="BE23" s="39"/>
    </row>
    <row r="24" s="1" customFormat="1" ht="6.96" customHeight="1">
      <c r="B24" s="46"/>
      <c r="C24" s="47"/>
      <c r="D24" s="47"/>
      <c r="E24" s="47"/>
      <c r="F24" s="47"/>
      <c r="G24" s="47"/>
      <c r="H24" s="47"/>
      <c r="I24" s="47"/>
      <c r="J24" s="47"/>
      <c r="K24" s="47"/>
      <c r="L24" s="47"/>
      <c r="M24" s="47"/>
      <c r="N24" s="47"/>
      <c r="O24" s="47"/>
      <c r="P24" s="47"/>
      <c r="Q24" s="47"/>
      <c r="R24" s="47"/>
      <c r="S24" s="47"/>
      <c r="T24" s="47"/>
      <c r="U24" s="47"/>
      <c r="V24" s="47"/>
      <c r="W24" s="47"/>
      <c r="X24" s="47"/>
      <c r="Y24" s="47"/>
      <c r="Z24" s="47"/>
      <c r="AA24" s="47"/>
      <c r="AB24" s="47"/>
      <c r="AC24" s="47"/>
      <c r="AD24" s="47"/>
      <c r="AE24" s="47"/>
      <c r="AF24" s="47"/>
      <c r="AG24" s="47"/>
      <c r="AH24" s="47"/>
      <c r="AI24" s="47"/>
      <c r="AJ24" s="47"/>
      <c r="AK24" s="47"/>
      <c r="AL24" s="47"/>
      <c r="AM24" s="47"/>
      <c r="AN24" s="47"/>
      <c r="AO24" s="47"/>
      <c r="AP24" s="47"/>
      <c r="AQ24" s="51"/>
      <c r="BE24" s="39"/>
    </row>
    <row r="25" s="1" customFormat="1">
      <c r="B25" s="46"/>
      <c r="C25" s="47"/>
      <c r="D25" s="47"/>
      <c r="E25" s="47"/>
      <c r="F25" s="47"/>
      <c r="G25" s="47"/>
      <c r="H25" s="47"/>
      <c r="I25" s="47"/>
      <c r="J25" s="47"/>
      <c r="K25" s="47"/>
      <c r="L25" s="52" t="s">
        <v>40</v>
      </c>
      <c r="M25" s="52"/>
      <c r="N25" s="52"/>
      <c r="O25" s="52"/>
      <c r="P25" s="47"/>
      <c r="Q25" s="47"/>
      <c r="R25" s="47"/>
      <c r="S25" s="47"/>
      <c r="T25" s="47"/>
      <c r="U25" s="47"/>
      <c r="V25" s="47"/>
      <c r="W25" s="52" t="s">
        <v>41</v>
      </c>
      <c r="X25" s="52"/>
      <c r="Y25" s="52"/>
      <c r="Z25" s="52"/>
      <c r="AA25" s="52"/>
      <c r="AB25" s="52"/>
      <c r="AC25" s="52"/>
      <c r="AD25" s="52"/>
      <c r="AE25" s="52"/>
      <c r="AF25" s="47"/>
      <c r="AG25" s="47"/>
      <c r="AH25" s="47"/>
      <c r="AI25" s="47"/>
      <c r="AJ25" s="47"/>
      <c r="AK25" s="52" t="s">
        <v>42</v>
      </c>
      <c r="AL25" s="52"/>
      <c r="AM25" s="52"/>
      <c r="AN25" s="52"/>
      <c r="AO25" s="52"/>
      <c r="AP25" s="47"/>
      <c r="AQ25" s="51"/>
      <c r="BE25" s="39"/>
    </row>
    <row r="26" s="2" customFormat="1" ht="14.4" customHeight="1">
      <c r="B26" s="53"/>
      <c r="C26" s="54"/>
      <c r="D26" s="55" t="s">
        <v>43</v>
      </c>
      <c r="E26" s="54"/>
      <c r="F26" s="55" t="s">
        <v>44</v>
      </c>
      <c r="G26" s="54"/>
      <c r="H26" s="54"/>
      <c r="I26" s="54"/>
      <c r="J26" s="54"/>
      <c r="K26" s="54"/>
      <c r="L26" s="56">
        <v>0.20999999999999999</v>
      </c>
      <c r="M26" s="54"/>
      <c r="N26" s="54"/>
      <c r="O26" s="54"/>
      <c r="P26" s="54"/>
      <c r="Q26" s="54"/>
      <c r="R26" s="54"/>
      <c r="S26" s="54"/>
      <c r="T26" s="54"/>
      <c r="U26" s="54"/>
      <c r="V26" s="54"/>
      <c r="W26" s="57">
        <f>ROUND(AZ51,2)</f>
        <v>0</v>
      </c>
      <c r="X26" s="54"/>
      <c r="Y26" s="54"/>
      <c r="Z26" s="54"/>
      <c r="AA26" s="54"/>
      <c r="AB26" s="54"/>
      <c r="AC26" s="54"/>
      <c r="AD26" s="54"/>
      <c r="AE26" s="54"/>
      <c r="AF26" s="54"/>
      <c r="AG26" s="54"/>
      <c r="AH26" s="54"/>
      <c r="AI26" s="54"/>
      <c r="AJ26" s="54"/>
      <c r="AK26" s="57">
        <f>ROUND(AV51,2)</f>
        <v>0</v>
      </c>
      <c r="AL26" s="54"/>
      <c r="AM26" s="54"/>
      <c r="AN26" s="54"/>
      <c r="AO26" s="54"/>
      <c r="AP26" s="54"/>
      <c r="AQ26" s="58"/>
      <c r="BE26" s="39"/>
    </row>
    <row r="27" s="2" customFormat="1" ht="14.4" customHeight="1">
      <c r="B27" s="53"/>
      <c r="C27" s="54"/>
      <c r="D27" s="54"/>
      <c r="E27" s="54"/>
      <c r="F27" s="55" t="s">
        <v>45</v>
      </c>
      <c r="G27" s="54"/>
      <c r="H27" s="54"/>
      <c r="I27" s="54"/>
      <c r="J27" s="54"/>
      <c r="K27" s="54"/>
      <c r="L27" s="56">
        <v>0.14999999999999999</v>
      </c>
      <c r="M27" s="54"/>
      <c r="N27" s="54"/>
      <c r="O27" s="54"/>
      <c r="P27" s="54"/>
      <c r="Q27" s="54"/>
      <c r="R27" s="54"/>
      <c r="S27" s="54"/>
      <c r="T27" s="54"/>
      <c r="U27" s="54"/>
      <c r="V27" s="54"/>
      <c r="W27" s="57">
        <f>ROUND(BA51,2)</f>
        <v>0</v>
      </c>
      <c r="X27" s="54"/>
      <c r="Y27" s="54"/>
      <c r="Z27" s="54"/>
      <c r="AA27" s="54"/>
      <c r="AB27" s="54"/>
      <c r="AC27" s="54"/>
      <c r="AD27" s="54"/>
      <c r="AE27" s="54"/>
      <c r="AF27" s="54"/>
      <c r="AG27" s="54"/>
      <c r="AH27" s="54"/>
      <c r="AI27" s="54"/>
      <c r="AJ27" s="54"/>
      <c r="AK27" s="57">
        <f>ROUND(AW51,2)</f>
        <v>0</v>
      </c>
      <c r="AL27" s="54"/>
      <c r="AM27" s="54"/>
      <c r="AN27" s="54"/>
      <c r="AO27" s="54"/>
      <c r="AP27" s="54"/>
      <c r="AQ27" s="58"/>
      <c r="BE27" s="39"/>
    </row>
    <row r="28" hidden="1" s="2" customFormat="1" ht="14.4" customHeight="1">
      <c r="B28" s="53"/>
      <c r="C28" s="54"/>
      <c r="D28" s="54"/>
      <c r="E28" s="54"/>
      <c r="F28" s="55" t="s">
        <v>46</v>
      </c>
      <c r="G28" s="54"/>
      <c r="H28" s="54"/>
      <c r="I28" s="54"/>
      <c r="J28" s="54"/>
      <c r="K28" s="54"/>
      <c r="L28" s="56">
        <v>0.20999999999999999</v>
      </c>
      <c r="M28" s="54"/>
      <c r="N28" s="54"/>
      <c r="O28" s="54"/>
      <c r="P28" s="54"/>
      <c r="Q28" s="54"/>
      <c r="R28" s="54"/>
      <c r="S28" s="54"/>
      <c r="T28" s="54"/>
      <c r="U28" s="54"/>
      <c r="V28" s="54"/>
      <c r="W28" s="57">
        <f>ROUND(BB51,2)</f>
        <v>0</v>
      </c>
      <c r="X28" s="54"/>
      <c r="Y28" s="54"/>
      <c r="Z28" s="54"/>
      <c r="AA28" s="54"/>
      <c r="AB28" s="54"/>
      <c r="AC28" s="54"/>
      <c r="AD28" s="54"/>
      <c r="AE28" s="54"/>
      <c r="AF28" s="54"/>
      <c r="AG28" s="54"/>
      <c r="AH28" s="54"/>
      <c r="AI28" s="54"/>
      <c r="AJ28" s="54"/>
      <c r="AK28" s="57">
        <v>0</v>
      </c>
      <c r="AL28" s="54"/>
      <c r="AM28" s="54"/>
      <c r="AN28" s="54"/>
      <c r="AO28" s="54"/>
      <c r="AP28" s="54"/>
      <c r="AQ28" s="58"/>
      <c r="BE28" s="39"/>
    </row>
    <row r="29" hidden="1" s="2" customFormat="1" ht="14.4" customHeight="1">
      <c r="B29" s="53"/>
      <c r="C29" s="54"/>
      <c r="D29" s="54"/>
      <c r="E29" s="54"/>
      <c r="F29" s="55" t="s">
        <v>47</v>
      </c>
      <c r="G29" s="54"/>
      <c r="H29" s="54"/>
      <c r="I29" s="54"/>
      <c r="J29" s="54"/>
      <c r="K29" s="54"/>
      <c r="L29" s="56">
        <v>0.14999999999999999</v>
      </c>
      <c r="M29" s="54"/>
      <c r="N29" s="54"/>
      <c r="O29" s="54"/>
      <c r="P29" s="54"/>
      <c r="Q29" s="54"/>
      <c r="R29" s="54"/>
      <c r="S29" s="54"/>
      <c r="T29" s="54"/>
      <c r="U29" s="54"/>
      <c r="V29" s="54"/>
      <c r="W29" s="57">
        <f>ROUND(BC51,2)</f>
        <v>0</v>
      </c>
      <c r="X29" s="54"/>
      <c r="Y29" s="54"/>
      <c r="Z29" s="54"/>
      <c r="AA29" s="54"/>
      <c r="AB29" s="54"/>
      <c r="AC29" s="54"/>
      <c r="AD29" s="54"/>
      <c r="AE29" s="54"/>
      <c r="AF29" s="54"/>
      <c r="AG29" s="54"/>
      <c r="AH29" s="54"/>
      <c r="AI29" s="54"/>
      <c r="AJ29" s="54"/>
      <c r="AK29" s="57">
        <v>0</v>
      </c>
      <c r="AL29" s="54"/>
      <c r="AM29" s="54"/>
      <c r="AN29" s="54"/>
      <c r="AO29" s="54"/>
      <c r="AP29" s="54"/>
      <c r="AQ29" s="58"/>
      <c r="BE29" s="39"/>
    </row>
    <row r="30" hidden="1" s="2" customFormat="1" ht="14.4" customHeight="1">
      <c r="B30" s="53"/>
      <c r="C30" s="54"/>
      <c r="D30" s="54"/>
      <c r="E30" s="54"/>
      <c r="F30" s="55" t="s">
        <v>48</v>
      </c>
      <c r="G30" s="54"/>
      <c r="H30" s="54"/>
      <c r="I30" s="54"/>
      <c r="J30" s="54"/>
      <c r="K30" s="54"/>
      <c r="L30" s="56">
        <v>0</v>
      </c>
      <c r="M30" s="54"/>
      <c r="N30" s="54"/>
      <c r="O30" s="54"/>
      <c r="P30" s="54"/>
      <c r="Q30" s="54"/>
      <c r="R30" s="54"/>
      <c r="S30" s="54"/>
      <c r="T30" s="54"/>
      <c r="U30" s="54"/>
      <c r="V30" s="54"/>
      <c r="W30" s="57">
        <f>ROUND(BD51,2)</f>
        <v>0</v>
      </c>
      <c r="X30" s="54"/>
      <c r="Y30" s="54"/>
      <c r="Z30" s="54"/>
      <c r="AA30" s="54"/>
      <c r="AB30" s="54"/>
      <c r="AC30" s="54"/>
      <c r="AD30" s="54"/>
      <c r="AE30" s="54"/>
      <c r="AF30" s="54"/>
      <c r="AG30" s="54"/>
      <c r="AH30" s="54"/>
      <c r="AI30" s="54"/>
      <c r="AJ30" s="54"/>
      <c r="AK30" s="57">
        <v>0</v>
      </c>
      <c r="AL30" s="54"/>
      <c r="AM30" s="54"/>
      <c r="AN30" s="54"/>
      <c r="AO30" s="54"/>
      <c r="AP30" s="54"/>
      <c r="AQ30" s="58"/>
      <c r="BE30" s="39"/>
    </row>
    <row r="31" s="1" customFormat="1" ht="6.96" customHeight="1">
      <c r="B31" s="46"/>
      <c r="C31" s="47"/>
      <c r="D31" s="47"/>
      <c r="E31" s="47"/>
      <c r="F31" s="47"/>
      <c r="G31" s="47"/>
      <c r="H31" s="47"/>
      <c r="I31" s="47"/>
      <c r="J31" s="47"/>
      <c r="K31" s="47"/>
      <c r="L31" s="47"/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7"/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7"/>
      <c r="AL31" s="47"/>
      <c r="AM31" s="47"/>
      <c r="AN31" s="47"/>
      <c r="AO31" s="47"/>
      <c r="AP31" s="47"/>
      <c r="AQ31" s="51"/>
      <c r="BE31" s="39"/>
    </row>
    <row r="32" s="1" customFormat="1" ht="25.92" customHeight="1">
      <c r="B32" s="46"/>
      <c r="C32" s="59"/>
      <c r="D32" s="60" t="s">
        <v>49</v>
      </c>
      <c r="E32" s="61"/>
      <c r="F32" s="61"/>
      <c r="G32" s="61"/>
      <c r="H32" s="61"/>
      <c r="I32" s="61"/>
      <c r="J32" s="61"/>
      <c r="K32" s="61"/>
      <c r="L32" s="61"/>
      <c r="M32" s="61"/>
      <c r="N32" s="61"/>
      <c r="O32" s="61"/>
      <c r="P32" s="61"/>
      <c r="Q32" s="61"/>
      <c r="R32" s="61"/>
      <c r="S32" s="61"/>
      <c r="T32" s="62" t="s">
        <v>50</v>
      </c>
      <c r="U32" s="61"/>
      <c r="V32" s="61"/>
      <c r="W32" s="61"/>
      <c r="X32" s="63" t="s">
        <v>51</v>
      </c>
      <c r="Y32" s="61"/>
      <c r="Z32" s="61"/>
      <c r="AA32" s="61"/>
      <c r="AB32" s="61"/>
      <c r="AC32" s="61"/>
      <c r="AD32" s="61"/>
      <c r="AE32" s="61"/>
      <c r="AF32" s="61"/>
      <c r="AG32" s="61"/>
      <c r="AH32" s="61"/>
      <c r="AI32" s="61"/>
      <c r="AJ32" s="61"/>
      <c r="AK32" s="64">
        <f>SUM(AK23:AK30)</f>
        <v>0</v>
      </c>
      <c r="AL32" s="61"/>
      <c r="AM32" s="61"/>
      <c r="AN32" s="61"/>
      <c r="AO32" s="65"/>
      <c r="AP32" s="59"/>
      <c r="AQ32" s="66"/>
      <c r="BE32" s="39"/>
    </row>
    <row r="33" s="1" customFormat="1" ht="6.96" customHeight="1">
      <c r="B33" s="46"/>
      <c r="C33" s="47"/>
      <c r="D33" s="47"/>
      <c r="E33" s="47"/>
      <c r="F33" s="47"/>
      <c r="G33" s="47"/>
      <c r="H33" s="47"/>
      <c r="I33" s="47"/>
      <c r="J33" s="47"/>
      <c r="K33" s="47"/>
      <c r="L33" s="47"/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7"/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7"/>
      <c r="AL33" s="47"/>
      <c r="AM33" s="47"/>
      <c r="AN33" s="47"/>
      <c r="AO33" s="47"/>
      <c r="AP33" s="47"/>
      <c r="AQ33" s="51"/>
    </row>
    <row r="34" s="1" customFormat="1" ht="6.96" customHeight="1">
      <c r="B34" s="67"/>
      <c r="C34" s="68"/>
      <c r="D34" s="68"/>
      <c r="E34" s="68"/>
      <c r="F34" s="68"/>
      <c r="G34" s="68"/>
      <c r="H34" s="68"/>
      <c r="I34" s="68"/>
      <c r="J34" s="68"/>
      <c r="K34" s="68"/>
      <c r="L34" s="68"/>
      <c r="M34" s="68"/>
      <c r="N34" s="68"/>
      <c r="O34" s="68"/>
      <c r="P34" s="68"/>
      <c r="Q34" s="68"/>
      <c r="R34" s="68"/>
      <c r="S34" s="68"/>
      <c r="T34" s="68"/>
      <c r="U34" s="68"/>
      <c r="V34" s="68"/>
      <c r="W34" s="68"/>
      <c r="X34" s="68"/>
      <c r="Y34" s="68"/>
      <c r="Z34" s="68"/>
      <c r="AA34" s="68"/>
      <c r="AB34" s="68"/>
      <c r="AC34" s="68"/>
      <c r="AD34" s="68"/>
      <c r="AE34" s="68"/>
      <c r="AF34" s="68"/>
      <c r="AG34" s="68"/>
      <c r="AH34" s="68"/>
      <c r="AI34" s="68"/>
      <c r="AJ34" s="68"/>
      <c r="AK34" s="68"/>
      <c r="AL34" s="68"/>
      <c r="AM34" s="68"/>
      <c r="AN34" s="68"/>
      <c r="AO34" s="68"/>
      <c r="AP34" s="68"/>
      <c r="AQ34" s="69"/>
    </row>
    <row r="38" s="1" customFormat="1" ht="6.96" customHeight="1">
      <c r="B38" s="70"/>
      <c r="C38" s="71"/>
      <c r="D38" s="71"/>
      <c r="E38" s="71"/>
      <c r="F38" s="71"/>
      <c r="G38" s="71"/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2"/>
    </row>
    <row r="39" s="1" customFormat="1" ht="36.96" customHeight="1">
      <c r="B39" s="46"/>
      <c r="C39" s="73" t="s">
        <v>52</v>
      </c>
      <c r="D39" s="74"/>
      <c r="E39" s="74"/>
      <c r="F39" s="74"/>
      <c r="G39" s="74"/>
      <c r="H39" s="74"/>
      <c r="I39" s="74"/>
      <c r="J39" s="74"/>
      <c r="K39" s="74"/>
      <c r="L39" s="74"/>
      <c r="M39" s="74"/>
      <c r="N39" s="74"/>
      <c r="O39" s="74"/>
      <c r="P39" s="74"/>
      <c r="Q39" s="74"/>
      <c r="R39" s="74"/>
      <c r="S39" s="74"/>
      <c r="T39" s="74"/>
      <c r="U39" s="74"/>
      <c r="V39" s="74"/>
      <c r="W39" s="74"/>
      <c r="X39" s="74"/>
      <c r="Y39" s="74"/>
      <c r="Z39" s="74"/>
      <c r="AA39" s="74"/>
      <c r="AB39" s="74"/>
      <c r="AC39" s="74"/>
      <c r="AD39" s="74"/>
      <c r="AE39" s="74"/>
      <c r="AF39" s="74"/>
      <c r="AG39" s="74"/>
      <c r="AH39" s="74"/>
      <c r="AI39" s="74"/>
      <c r="AJ39" s="74"/>
      <c r="AK39" s="74"/>
      <c r="AL39" s="74"/>
      <c r="AM39" s="74"/>
      <c r="AN39" s="74"/>
      <c r="AO39" s="74"/>
      <c r="AP39" s="74"/>
      <c r="AQ39" s="74"/>
      <c r="AR39" s="72"/>
    </row>
    <row r="40" s="1" customFormat="1" ht="6.96" customHeight="1">
      <c r="B40" s="46"/>
      <c r="C40" s="74"/>
      <c r="D40" s="74"/>
      <c r="E40" s="74"/>
      <c r="F40" s="74"/>
      <c r="G40" s="74"/>
      <c r="H40" s="74"/>
      <c r="I40" s="74"/>
      <c r="J40" s="74"/>
      <c r="K40" s="74"/>
      <c r="L40" s="74"/>
      <c r="M40" s="74"/>
      <c r="N40" s="74"/>
      <c r="O40" s="74"/>
      <c r="P40" s="74"/>
      <c r="Q40" s="74"/>
      <c r="R40" s="74"/>
      <c r="S40" s="74"/>
      <c r="T40" s="74"/>
      <c r="U40" s="74"/>
      <c r="V40" s="74"/>
      <c r="W40" s="74"/>
      <c r="X40" s="74"/>
      <c r="Y40" s="74"/>
      <c r="Z40" s="74"/>
      <c r="AA40" s="74"/>
      <c r="AB40" s="74"/>
      <c r="AC40" s="74"/>
      <c r="AD40" s="74"/>
      <c r="AE40" s="74"/>
      <c r="AF40" s="74"/>
      <c r="AG40" s="74"/>
      <c r="AH40" s="74"/>
      <c r="AI40" s="74"/>
      <c r="AJ40" s="74"/>
      <c r="AK40" s="74"/>
      <c r="AL40" s="74"/>
      <c r="AM40" s="74"/>
      <c r="AN40" s="74"/>
      <c r="AO40" s="74"/>
      <c r="AP40" s="74"/>
      <c r="AQ40" s="74"/>
      <c r="AR40" s="72"/>
    </row>
    <row r="41" s="3" customFormat="1" ht="14.4" customHeight="1">
      <c r="B41" s="75"/>
      <c r="C41" s="76" t="s">
        <v>15</v>
      </c>
      <c r="D41" s="77"/>
      <c r="E41" s="77"/>
      <c r="F41" s="77"/>
      <c r="G41" s="77"/>
      <c r="H41" s="77"/>
      <c r="I41" s="77"/>
      <c r="J41" s="77"/>
      <c r="K41" s="77"/>
      <c r="L41" s="77" t="str">
        <f>K5</f>
        <v>1802</v>
      </c>
      <c r="M41" s="77"/>
      <c r="N41" s="77"/>
      <c r="O41" s="77"/>
      <c r="P41" s="77"/>
      <c r="Q41" s="77"/>
      <c r="R41" s="77"/>
      <c r="S41" s="77"/>
      <c r="T41" s="77"/>
      <c r="U41" s="77"/>
      <c r="V41" s="77"/>
      <c r="W41" s="77"/>
      <c r="X41" s="77"/>
      <c r="Y41" s="77"/>
      <c r="Z41" s="77"/>
      <c r="AA41" s="77"/>
      <c r="AB41" s="77"/>
      <c r="AC41" s="77"/>
      <c r="AD41" s="77"/>
      <c r="AE41" s="77"/>
      <c r="AF41" s="77"/>
      <c r="AG41" s="77"/>
      <c r="AH41" s="77"/>
      <c r="AI41" s="77"/>
      <c r="AJ41" s="77"/>
      <c r="AK41" s="77"/>
      <c r="AL41" s="77"/>
      <c r="AM41" s="77"/>
      <c r="AN41" s="77"/>
      <c r="AO41" s="77"/>
      <c r="AP41" s="77"/>
      <c r="AQ41" s="77"/>
      <c r="AR41" s="78"/>
    </row>
    <row r="42" s="4" customFormat="1" ht="36.96" customHeight="1">
      <c r="B42" s="79"/>
      <c r="C42" s="80" t="s">
        <v>18</v>
      </c>
      <c r="D42" s="81"/>
      <c r="E42" s="81"/>
      <c r="F42" s="81"/>
      <c r="G42" s="81"/>
      <c r="H42" s="81"/>
      <c r="I42" s="81"/>
      <c r="J42" s="81"/>
      <c r="K42" s="81"/>
      <c r="L42" s="82" t="str">
        <f>K6</f>
        <v>Dolní Brusnice - Zateplení čp.17 - Etapa 1 (zateplení stěn)</v>
      </c>
      <c r="M42" s="81"/>
      <c r="N42" s="81"/>
      <c r="O42" s="81"/>
      <c r="P42" s="81"/>
      <c r="Q42" s="81"/>
      <c r="R42" s="81"/>
      <c r="S42" s="81"/>
      <c r="T42" s="81"/>
      <c r="U42" s="81"/>
      <c r="V42" s="81"/>
      <c r="W42" s="81"/>
      <c r="X42" s="81"/>
      <c r="Y42" s="81"/>
      <c r="Z42" s="81"/>
      <c r="AA42" s="81"/>
      <c r="AB42" s="81"/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3"/>
    </row>
    <row r="43" s="1" customFormat="1" ht="6.96" customHeight="1">
      <c r="B43" s="46"/>
      <c r="C43" s="74"/>
      <c r="D43" s="74"/>
      <c r="E43" s="74"/>
      <c r="F43" s="74"/>
      <c r="G43" s="74"/>
      <c r="H43" s="74"/>
      <c r="I43" s="74"/>
      <c r="J43" s="74"/>
      <c r="K43" s="74"/>
      <c r="L43" s="74"/>
      <c r="M43" s="74"/>
      <c r="N43" s="74"/>
      <c r="O43" s="74"/>
      <c r="P43" s="74"/>
      <c r="Q43" s="74"/>
      <c r="R43" s="74"/>
      <c r="S43" s="74"/>
      <c r="T43" s="74"/>
      <c r="U43" s="74"/>
      <c r="V43" s="74"/>
      <c r="W43" s="74"/>
      <c r="X43" s="74"/>
      <c r="Y43" s="74"/>
      <c r="Z43" s="74"/>
      <c r="AA43" s="74"/>
      <c r="AB43" s="74"/>
      <c r="AC43" s="74"/>
      <c r="AD43" s="74"/>
      <c r="AE43" s="74"/>
      <c r="AF43" s="74"/>
      <c r="AG43" s="74"/>
      <c r="AH43" s="74"/>
      <c r="AI43" s="74"/>
      <c r="AJ43" s="74"/>
      <c r="AK43" s="74"/>
      <c r="AL43" s="74"/>
      <c r="AM43" s="74"/>
      <c r="AN43" s="74"/>
      <c r="AO43" s="74"/>
      <c r="AP43" s="74"/>
      <c r="AQ43" s="74"/>
      <c r="AR43" s="72"/>
    </row>
    <row r="44" s="1" customFormat="1">
      <c r="B44" s="46"/>
      <c r="C44" s="76" t="s">
        <v>24</v>
      </c>
      <c r="D44" s="74"/>
      <c r="E44" s="74"/>
      <c r="F44" s="74"/>
      <c r="G44" s="74"/>
      <c r="H44" s="74"/>
      <c r="I44" s="74"/>
      <c r="J44" s="74"/>
      <c r="K44" s="74"/>
      <c r="L44" s="84" t="str">
        <f>IF(K8="","",K8)</f>
        <v xml:space="preserve"> </v>
      </c>
      <c r="M44" s="74"/>
      <c r="N44" s="74"/>
      <c r="O44" s="74"/>
      <c r="P44" s="74"/>
      <c r="Q44" s="74"/>
      <c r="R44" s="74"/>
      <c r="S44" s="74"/>
      <c r="T44" s="74"/>
      <c r="U44" s="74"/>
      <c r="V44" s="74"/>
      <c r="W44" s="74"/>
      <c r="X44" s="74"/>
      <c r="Y44" s="74"/>
      <c r="Z44" s="74"/>
      <c r="AA44" s="74"/>
      <c r="AB44" s="74"/>
      <c r="AC44" s="74"/>
      <c r="AD44" s="74"/>
      <c r="AE44" s="74"/>
      <c r="AF44" s="74"/>
      <c r="AG44" s="74"/>
      <c r="AH44" s="74"/>
      <c r="AI44" s="76" t="s">
        <v>26</v>
      </c>
      <c r="AJ44" s="74"/>
      <c r="AK44" s="74"/>
      <c r="AL44" s="74"/>
      <c r="AM44" s="85" t="str">
        <f>IF(AN8= "","",AN8)</f>
        <v>1. 2. 2018</v>
      </c>
      <c r="AN44" s="85"/>
      <c r="AO44" s="74"/>
      <c r="AP44" s="74"/>
      <c r="AQ44" s="74"/>
      <c r="AR44" s="72"/>
    </row>
    <row r="45" s="1" customFormat="1" ht="6.96" customHeight="1">
      <c r="B45" s="46"/>
      <c r="C45" s="74"/>
      <c r="D45" s="74"/>
      <c r="E45" s="74"/>
      <c r="F45" s="74"/>
      <c r="G45" s="74"/>
      <c r="H45" s="74"/>
      <c r="I45" s="74"/>
      <c r="J45" s="74"/>
      <c r="K45" s="74"/>
      <c r="L45" s="74"/>
      <c r="M45" s="74"/>
      <c r="N45" s="74"/>
      <c r="O45" s="74"/>
      <c r="P45" s="74"/>
      <c r="Q45" s="74"/>
      <c r="R45" s="74"/>
      <c r="S45" s="74"/>
      <c r="T45" s="74"/>
      <c r="U45" s="74"/>
      <c r="V45" s="74"/>
      <c r="W45" s="74"/>
      <c r="X45" s="74"/>
      <c r="Y45" s="74"/>
      <c r="Z45" s="74"/>
      <c r="AA45" s="74"/>
      <c r="AB45" s="74"/>
      <c r="AC45" s="74"/>
      <c r="AD45" s="74"/>
      <c r="AE45" s="74"/>
      <c r="AF45" s="74"/>
      <c r="AG45" s="74"/>
      <c r="AH45" s="74"/>
      <c r="AI45" s="74"/>
      <c r="AJ45" s="74"/>
      <c r="AK45" s="74"/>
      <c r="AL45" s="74"/>
      <c r="AM45" s="74"/>
      <c r="AN45" s="74"/>
      <c r="AO45" s="74"/>
      <c r="AP45" s="74"/>
      <c r="AQ45" s="74"/>
      <c r="AR45" s="72"/>
    </row>
    <row r="46" s="1" customFormat="1">
      <c r="B46" s="46"/>
      <c r="C46" s="76" t="s">
        <v>28</v>
      </c>
      <c r="D46" s="74"/>
      <c r="E46" s="74"/>
      <c r="F46" s="74"/>
      <c r="G46" s="74"/>
      <c r="H46" s="74"/>
      <c r="I46" s="74"/>
      <c r="J46" s="74"/>
      <c r="K46" s="74"/>
      <c r="L46" s="77" t="str">
        <f>IF(E11= "","",E11)</f>
        <v>Obec Dolní Brusnice</v>
      </c>
      <c r="M46" s="74"/>
      <c r="N46" s="74"/>
      <c r="O46" s="74"/>
      <c r="P46" s="74"/>
      <c r="Q46" s="74"/>
      <c r="R46" s="74"/>
      <c r="S46" s="74"/>
      <c r="T46" s="74"/>
      <c r="U46" s="74"/>
      <c r="V46" s="74"/>
      <c r="W46" s="74"/>
      <c r="X46" s="74"/>
      <c r="Y46" s="74"/>
      <c r="Z46" s="74"/>
      <c r="AA46" s="74"/>
      <c r="AB46" s="74"/>
      <c r="AC46" s="74"/>
      <c r="AD46" s="74"/>
      <c r="AE46" s="74"/>
      <c r="AF46" s="74"/>
      <c r="AG46" s="74"/>
      <c r="AH46" s="74"/>
      <c r="AI46" s="76" t="s">
        <v>34</v>
      </c>
      <c r="AJ46" s="74"/>
      <c r="AK46" s="74"/>
      <c r="AL46" s="74"/>
      <c r="AM46" s="77" t="str">
        <f>IF(E17="","",E17)</f>
        <v>ApA Vamberk s.r.o.</v>
      </c>
      <c r="AN46" s="77"/>
      <c r="AO46" s="77"/>
      <c r="AP46" s="77"/>
      <c r="AQ46" s="74"/>
      <c r="AR46" s="72"/>
      <c r="AS46" s="86" t="s">
        <v>53</v>
      </c>
      <c r="AT46" s="87"/>
      <c r="AU46" s="88"/>
      <c r="AV46" s="88"/>
      <c r="AW46" s="88"/>
      <c r="AX46" s="88"/>
      <c r="AY46" s="88"/>
      <c r="AZ46" s="88"/>
      <c r="BA46" s="88"/>
      <c r="BB46" s="88"/>
      <c r="BC46" s="88"/>
      <c r="BD46" s="89"/>
    </row>
    <row r="47" s="1" customFormat="1">
      <c r="B47" s="46"/>
      <c r="C47" s="76" t="s">
        <v>32</v>
      </c>
      <c r="D47" s="74"/>
      <c r="E47" s="74"/>
      <c r="F47" s="74"/>
      <c r="G47" s="74"/>
      <c r="H47" s="74"/>
      <c r="I47" s="74"/>
      <c r="J47" s="74"/>
      <c r="K47" s="74"/>
      <c r="L47" s="77" t="str">
        <f>IF(E14= "Vyplň údaj","",E14)</f>
        <v/>
      </c>
      <c r="M47" s="74"/>
      <c r="N47" s="74"/>
      <c r="O47" s="74"/>
      <c r="P47" s="74"/>
      <c r="Q47" s="74"/>
      <c r="R47" s="74"/>
      <c r="S47" s="74"/>
      <c r="T47" s="74"/>
      <c r="U47" s="74"/>
      <c r="V47" s="74"/>
      <c r="W47" s="74"/>
      <c r="X47" s="74"/>
      <c r="Y47" s="74"/>
      <c r="Z47" s="74"/>
      <c r="AA47" s="74"/>
      <c r="AB47" s="74"/>
      <c r="AC47" s="74"/>
      <c r="AD47" s="74"/>
      <c r="AE47" s="74"/>
      <c r="AF47" s="74"/>
      <c r="AG47" s="74"/>
      <c r="AH47" s="74"/>
      <c r="AI47" s="74"/>
      <c r="AJ47" s="74"/>
      <c r="AK47" s="74"/>
      <c r="AL47" s="74"/>
      <c r="AM47" s="74"/>
      <c r="AN47" s="74"/>
      <c r="AO47" s="74"/>
      <c r="AP47" s="74"/>
      <c r="AQ47" s="74"/>
      <c r="AR47" s="72"/>
      <c r="AS47" s="90"/>
      <c r="AT47" s="91"/>
      <c r="AU47" s="92"/>
      <c r="AV47" s="92"/>
      <c r="AW47" s="92"/>
      <c r="AX47" s="92"/>
      <c r="AY47" s="92"/>
      <c r="AZ47" s="92"/>
      <c r="BA47" s="92"/>
      <c r="BB47" s="92"/>
      <c r="BC47" s="92"/>
      <c r="BD47" s="93"/>
    </row>
    <row r="48" s="1" customFormat="1" ht="10.8" customHeight="1">
      <c r="B48" s="46"/>
      <c r="C48" s="74"/>
      <c r="D48" s="74"/>
      <c r="E48" s="74"/>
      <c r="F48" s="74"/>
      <c r="G48" s="74"/>
      <c r="H48" s="74"/>
      <c r="I48" s="74"/>
      <c r="J48" s="74"/>
      <c r="K48" s="74"/>
      <c r="L48" s="74"/>
      <c r="M48" s="74"/>
      <c r="N48" s="74"/>
      <c r="O48" s="74"/>
      <c r="P48" s="74"/>
      <c r="Q48" s="74"/>
      <c r="R48" s="74"/>
      <c r="S48" s="74"/>
      <c r="T48" s="74"/>
      <c r="U48" s="74"/>
      <c r="V48" s="74"/>
      <c r="W48" s="74"/>
      <c r="X48" s="74"/>
      <c r="Y48" s="74"/>
      <c r="Z48" s="74"/>
      <c r="AA48" s="74"/>
      <c r="AB48" s="74"/>
      <c r="AC48" s="74"/>
      <c r="AD48" s="74"/>
      <c r="AE48" s="74"/>
      <c r="AF48" s="74"/>
      <c r="AG48" s="74"/>
      <c r="AH48" s="74"/>
      <c r="AI48" s="74"/>
      <c r="AJ48" s="74"/>
      <c r="AK48" s="74"/>
      <c r="AL48" s="74"/>
      <c r="AM48" s="74"/>
      <c r="AN48" s="74"/>
      <c r="AO48" s="74"/>
      <c r="AP48" s="74"/>
      <c r="AQ48" s="74"/>
      <c r="AR48" s="72"/>
      <c r="AS48" s="94"/>
      <c r="AT48" s="55"/>
      <c r="AU48" s="47"/>
      <c r="AV48" s="47"/>
      <c r="AW48" s="47"/>
      <c r="AX48" s="47"/>
      <c r="AY48" s="47"/>
      <c r="AZ48" s="47"/>
      <c r="BA48" s="47"/>
      <c r="BB48" s="47"/>
      <c r="BC48" s="47"/>
      <c r="BD48" s="95"/>
    </row>
    <row r="49" s="1" customFormat="1" ht="29.28" customHeight="1">
      <c r="B49" s="46"/>
      <c r="C49" s="96" t="s">
        <v>54</v>
      </c>
      <c r="D49" s="97"/>
      <c r="E49" s="97"/>
      <c r="F49" s="97"/>
      <c r="G49" s="97"/>
      <c r="H49" s="98"/>
      <c r="I49" s="99" t="s">
        <v>55</v>
      </c>
      <c r="J49" s="97"/>
      <c r="K49" s="97"/>
      <c r="L49" s="97"/>
      <c r="M49" s="97"/>
      <c r="N49" s="97"/>
      <c r="O49" s="97"/>
      <c r="P49" s="97"/>
      <c r="Q49" s="97"/>
      <c r="R49" s="97"/>
      <c r="S49" s="97"/>
      <c r="T49" s="97"/>
      <c r="U49" s="97"/>
      <c r="V49" s="97"/>
      <c r="W49" s="97"/>
      <c r="X49" s="97"/>
      <c r="Y49" s="97"/>
      <c r="Z49" s="97"/>
      <c r="AA49" s="97"/>
      <c r="AB49" s="97"/>
      <c r="AC49" s="97"/>
      <c r="AD49" s="97"/>
      <c r="AE49" s="97"/>
      <c r="AF49" s="97"/>
      <c r="AG49" s="100" t="s">
        <v>56</v>
      </c>
      <c r="AH49" s="97"/>
      <c r="AI49" s="97"/>
      <c r="AJ49" s="97"/>
      <c r="AK49" s="97"/>
      <c r="AL49" s="97"/>
      <c r="AM49" s="97"/>
      <c r="AN49" s="99" t="s">
        <v>57</v>
      </c>
      <c r="AO49" s="97"/>
      <c r="AP49" s="97"/>
      <c r="AQ49" s="101" t="s">
        <v>58</v>
      </c>
      <c r="AR49" s="72"/>
      <c r="AS49" s="102" t="s">
        <v>59</v>
      </c>
      <c r="AT49" s="103" t="s">
        <v>60</v>
      </c>
      <c r="AU49" s="103" t="s">
        <v>61</v>
      </c>
      <c r="AV49" s="103" t="s">
        <v>62</v>
      </c>
      <c r="AW49" s="103" t="s">
        <v>63</v>
      </c>
      <c r="AX49" s="103" t="s">
        <v>64</v>
      </c>
      <c r="AY49" s="103" t="s">
        <v>65</v>
      </c>
      <c r="AZ49" s="103" t="s">
        <v>66</v>
      </c>
      <c r="BA49" s="103" t="s">
        <v>67</v>
      </c>
      <c r="BB49" s="103" t="s">
        <v>68</v>
      </c>
      <c r="BC49" s="103" t="s">
        <v>69</v>
      </c>
      <c r="BD49" s="104" t="s">
        <v>70</v>
      </c>
    </row>
    <row r="50" s="1" customFormat="1" ht="10.8" customHeight="1">
      <c r="B50" s="46"/>
      <c r="C50" s="74"/>
      <c r="D50" s="74"/>
      <c r="E50" s="74"/>
      <c r="F50" s="74"/>
      <c r="G50" s="74"/>
      <c r="H50" s="74"/>
      <c r="I50" s="74"/>
      <c r="J50" s="74"/>
      <c r="K50" s="74"/>
      <c r="L50" s="74"/>
      <c r="M50" s="74"/>
      <c r="N50" s="74"/>
      <c r="O50" s="74"/>
      <c r="P50" s="74"/>
      <c r="Q50" s="74"/>
      <c r="R50" s="74"/>
      <c r="S50" s="74"/>
      <c r="T50" s="74"/>
      <c r="U50" s="74"/>
      <c r="V50" s="74"/>
      <c r="W50" s="74"/>
      <c r="X50" s="74"/>
      <c r="Y50" s="74"/>
      <c r="Z50" s="74"/>
      <c r="AA50" s="74"/>
      <c r="AB50" s="74"/>
      <c r="AC50" s="74"/>
      <c r="AD50" s="74"/>
      <c r="AE50" s="74"/>
      <c r="AF50" s="74"/>
      <c r="AG50" s="74"/>
      <c r="AH50" s="74"/>
      <c r="AI50" s="74"/>
      <c r="AJ50" s="74"/>
      <c r="AK50" s="74"/>
      <c r="AL50" s="74"/>
      <c r="AM50" s="74"/>
      <c r="AN50" s="74"/>
      <c r="AO50" s="74"/>
      <c r="AP50" s="74"/>
      <c r="AQ50" s="74"/>
      <c r="AR50" s="72"/>
      <c r="AS50" s="105"/>
      <c r="AT50" s="106"/>
      <c r="AU50" s="106"/>
      <c r="AV50" s="106"/>
      <c r="AW50" s="106"/>
      <c r="AX50" s="106"/>
      <c r="AY50" s="106"/>
      <c r="AZ50" s="106"/>
      <c r="BA50" s="106"/>
      <c r="BB50" s="106"/>
      <c r="BC50" s="106"/>
      <c r="BD50" s="107"/>
    </row>
    <row r="51" s="4" customFormat="1" ht="32.4" customHeight="1">
      <c r="B51" s="79"/>
      <c r="C51" s="108" t="s">
        <v>71</v>
      </c>
      <c r="D51" s="109"/>
      <c r="E51" s="109"/>
      <c r="F51" s="109"/>
      <c r="G51" s="109"/>
      <c r="H51" s="109"/>
      <c r="I51" s="109"/>
      <c r="J51" s="109"/>
      <c r="K51" s="109"/>
      <c r="L51" s="109"/>
      <c r="M51" s="109"/>
      <c r="N51" s="109"/>
      <c r="O51" s="109"/>
      <c r="P51" s="109"/>
      <c r="Q51" s="109"/>
      <c r="R51" s="109"/>
      <c r="S51" s="109"/>
      <c r="T51" s="109"/>
      <c r="U51" s="109"/>
      <c r="V51" s="109"/>
      <c r="W51" s="109"/>
      <c r="X51" s="109"/>
      <c r="Y51" s="109"/>
      <c r="Z51" s="109"/>
      <c r="AA51" s="109"/>
      <c r="AB51" s="109"/>
      <c r="AC51" s="109"/>
      <c r="AD51" s="109"/>
      <c r="AE51" s="109"/>
      <c r="AF51" s="109"/>
      <c r="AG51" s="110">
        <f>ROUND(SUM(AG52:AG53),2)</f>
        <v>0</v>
      </c>
      <c r="AH51" s="110"/>
      <c r="AI51" s="110"/>
      <c r="AJ51" s="110"/>
      <c r="AK51" s="110"/>
      <c r="AL51" s="110"/>
      <c r="AM51" s="110"/>
      <c r="AN51" s="111">
        <f>SUM(AG51,AT51)</f>
        <v>0</v>
      </c>
      <c r="AO51" s="111"/>
      <c r="AP51" s="111"/>
      <c r="AQ51" s="112" t="s">
        <v>23</v>
      </c>
      <c r="AR51" s="83"/>
      <c r="AS51" s="113">
        <f>ROUND(SUM(AS52:AS53),2)</f>
        <v>0</v>
      </c>
      <c r="AT51" s="114">
        <f>ROUND(SUM(AV51:AW51),2)</f>
        <v>0</v>
      </c>
      <c r="AU51" s="115">
        <f>ROUND(SUM(AU52:AU53),5)</f>
        <v>0</v>
      </c>
      <c r="AV51" s="114">
        <f>ROUND(AZ51*L26,2)</f>
        <v>0</v>
      </c>
      <c r="AW51" s="114">
        <f>ROUND(BA51*L27,2)</f>
        <v>0</v>
      </c>
      <c r="AX51" s="114">
        <f>ROUND(BB51*L26,2)</f>
        <v>0</v>
      </c>
      <c r="AY51" s="114">
        <f>ROUND(BC51*L27,2)</f>
        <v>0</v>
      </c>
      <c r="AZ51" s="114">
        <f>ROUND(SUM(AZ52:AZ53),2)</f>
        <v>0</v>
      </c>
      <c r="BA51" s="114">
        <f>ROUND(SUM(BA52:BA53),2)</f>
        <v>0</v>
      </c>
      <c r="BB51" s="114">
        <f>ROUND(SUM(BB52:BB53),2)</f>
        <v>0</v>
      </c>
      <c r="BC51" s="114">
        <f>ROUND(SUM(BC52:BC53),2)</f>
        <v>0</v>
      </c>
      <c r="BD51" s="116">
        <f>ROUND(SUM(BD52:BD53),2)</f>
        <v>0</v>
      </c>
      <c r="BS51" s="117" t="s">
        <v>72</v>
      </c>
      <c r="BT51" s="117" t="s">
        <v>73</v>
      </c>
      <c r="BU51" s="118" t="s">
        <v>74</v>
      </c>
      <c r="BV51" s="117" t="s">
        <v>75</v>
      </c>
      <c r="BW51" s="117" t="s">
        <v>7</v>
      </c>
      <c r="BX51" s="117" t="s">
        <v>76</v>
      </c>
      <c r="CL51" s="117" t="s">
        <v>21</v>
      </c>
    </row>
    <row r="52" s="5" customFormat="1" ht="16.5" customHeight="1">
      <c r="A52" s="119" t="s">
        <v>77</v>
      </c>
      <c r="B52" s="120"/>
      <c r="C52" s="121"/>
      <c r="D52" s="122" t="s">
        <v>78</v>
      </c>
      <c r="E52" s="122"/>
      <c r="F52" s="122"/>
      <c r="G52" s="122"/>
      <c r="H52" s="122"/>
      <c r="I52" s="123"/>
      <c r="J52" s="122" t="s">
        <v>79</v>
      </c>
      <c r="K52" s="122"/>
      <c r="L52" s="122"/>
      <c r="M52" s="122"/>
      <c r="N52" s="122"/>
      <c r="O52" s="122"/>
      <c r="P52" s="122"/>
      <c r="Q52" s="122"/>
      <c r="R52" s="122"/>
      <c r="S52" s="122"/>
      <c r="T52" s="122"/>
      <c r="U52" s="122"/>
      <c r="V52" s="122"/>
      <c r="W52" s="122"/>
      <c r="X52" s="122"/>
      <c r="Y52" s="122"/>
      <c r="Z52" s="122"/>
      <c r="AA52" s="122"/>
      <c r="AB52" s="122"/>
      <c r="AC52" s="122"/>
      <c r="AD52" s="122"/>
      <c r="AE52" s="122"/>
      <c r="AF52" s="122"/>
      <c r="AG52" s="124">
        <f>'11 - Zateplení objektu OU'!J27</f>
        <v>0</v>
      </c>
      <c r="AH52" s="123"/>
      <c r="AI52" s="123"/>
      <c r="AJ52" s="123"/>
      <c r="AK52" s="123"/>
      <c r="AL52" s="123"/>
      <c r="AM52" s="123"/>
      <c r="AN52" s="124">
        <f>SUM(AG52,AT52)</f>
        <v>0</v>
      </c>
      <c r="AO52" s="123"/>
      <c r="AP52" s="123"/>
      <c r="AQ52" s="125" t="s">
        <v>80</v>
      </c>
      <c r="AR52" s="126"/>
      <c r="AS52" s="127">
        <v>0</v>
      </c>
      <c r="AT52" s="128">
        <f>ROUND(SUM(AV52:AW52),2)</f>
        <v>0</v>
      </c>
      <c r="AU52" s="129">
        <f>'11 - Zateplení objektu OU'!P98</f>
        <v>0</v>
      </c>
      <c r="AV52" s="128">
        <f>'11 - Zateplení objektu OU'!J30</f>
        <v>0</v>
      </c>
      <c r="AW52" s="128">
        <f>'11 - Zateplení objektu OU'!J31</f>
        <v>0</v>
      </c>
      <c r="AX52" s="128">
        <f>'11 - Zateplení objektu OU'!J32</f>
        <v>0</v>
      </c>
      <c r="AY52" s="128">
        <f>'11 - Zateplení objektu OU'!J33</f>
        <v>0</v>
      </c>
      <c r="AZ52" s="128">
        <f>'11 - Zateplení objektu OU'!F30</f>
        <v>0</v>
      </c>
      <c r="BA52" s="128">
        <f>'11 - Zateplení objektu OU'!F31</f>
        <v>0</v>
      </c>
      <c r="BB52" s="128">
        <f>'11 - Zateplení objektu OU'!F32</f>
        <v>0</v>
      </c>
      <c r="BC52" s="128">
        <f>'11 - Zateplení objektu OU'!F33</f>
        <v>0</v>
      </c>
      <c r="BD52" s="130">
        <f>'11 - Zateplení objektu OU'!F34</f>
        <v>0</v>
      </c>
      <c r="BT52" s="131" t="s">
        <v>81</v>
      </c>
      <c r="BV52" s="131" t="s">
        <v>75</v>
      </c>
      <c r="BW52" s="131" t="s">
        <v>82</v>
      </c>
      <c r="BX52" s="131" t="s">
        <v>7</v>
      </c>
      <c r="CL52" s="131" t="s">
        <v>21</v>
      </c>
      <c r="CM52" s="131" t="s">
        <v>83</v>
      </c>
    </row>
    <row r="53" s="5" customFormat="1" ht="16.5" customHeight="1">
      <c r="A53" s="119" t="s">
        <v>77</v>
      </c>
      <c r="B53" s="120"/>
      <c r="C53" s="121"/>
      <c r="D53" s="122" t="s">
        <v>9</v>
      </c>
      <c r="E53" s="122"/>
      <c r="F53" s="122"/>
      <c r="G53" s="122"/>
      <c r="H53" s="122"/>
      <c r="I53" s="123"/>
      <c r="J53" s="122" t="s">
        <v>84</v>
      </c>
      <c r="K53" s="122"/>
      <c r="L53" s="122"/>
      <c r="M53" s="122"/>
      <c r="N53" s="122"/>
      <c r="O53" s="122"/>
      <c r="P53" s="122"/>
      <c r="Q53" s="122"/>
      <c r="R53" s="122"/>
      <c r="S53" s="122"/>
      <c r="T53" s="122"/>
      <c r="U53" s="122"/>
      <c r="V53" s="122"/>
      <c r="W53" s="122"/>
      <c r="X53" s="122"/>
      <c r="Y53" s="122"/>
      <c r="Z53" s="122"/>
      <c r="AA53" s="122"/>
      <c r="AB53" s="122"/>
      <c r="AC53" s="122"/>
      <c r="AD53" s="122"/>
      <c r="AE53" s="122"/>
      <c r="AF53" s="122"/>
      <c r="AG53" s="124">
        <f>'21 - Zateplení objektu př...'!J27</f>
        <v>0</v>
      </c>
      <c r="AH53" s="123"/>
      <c r="AI53" s="123"/>
      <c r="AJ53" s="123"/>
      <c r="AK53" s="123"/>
      <c r="AL53" s="123"/>
      <c r="AM53" s="123"/>
      <c r="AN53" s="124">
        <f>SUM(AG53,AT53)</f>
        <v>0</v>
      </c>
      <c r="AO53" s="123"/>
      <c r="AP53" s="123"/>
      <c r="AQ53" s="125" t="s">
        <v>80</v>
      </c>
      <c r="AR53" s="126"/>
      <c r="AS53" s="132">
        <v>0</v>
      </c>
      <c r="AT53" s="133">
        <f>ROUND(SUM(AV53:AW53),2)</f>
        <v>0</v>
      </c>
      <c r="AU53" s="134">
        <f>'21 - Zateplení objektu př...'!P96</f>
        <v>0</v>
      </c>
      <c r="AV53" s="133">
        <f>'21 - Zateplení objektu př...'!J30</f>
        <v>0</v>
      </c>
      <c r="AW53" s="133">
        <f>'21 - Zateplení objektu př...'!J31</f>
        <v>0</v>
      </c>
      <c r="AX53" s="133">
        <f>'21 - Zateplení objektu př...'!J32</f>
        <v>0</v>
      </c>
      <c r="AY53" s="133">
        <f>'21 - Zateplení objektu př...'!J33</f>
        <v>0</v>
      </c>
      <c r="AZ53" s="133">
        <f>'21 - Zateplení objektu př...'!F30</f>
        <v>0</v>
      </c>
      <c r="BA53" s="133">
        <f>'21 - Zateplení objektu př...'!F31</f>
        <v>0</v>
      </c>
      <c r="BB53" s="133">
        <f>'21 - Zateplení objektu př...'!F32</f>
        <v>0</v>
      </c>
      <c r="BC53" s="133">
        <f>'21 - Zateplení objektu př...'!F33</f>
        <v>0</v>
      </c>
      <c r="BD53" s="135">
        <f>'21 - Zateplení objektu př...'!F34</f>
        <v>0</v>
      </c>
      <c r="BT53" s="131" t="s">
        <v>81</v>
      </c>
      <c r="BV53" s="131" t="s">
        <v>75</v>
      </c>
      <c r="BW53" s="131" t="s">
        <v>85</v>
      </c>
      <c r="BX53" s="131" t="s">
        <v>7</v>
      </c>
      <c r="CL53" s="131" t="s">
        <v>21</v>
      </c>
      <c r="CM53" s="131" t="s">
        <v>83</v>
      </c>
    </row>
    <row r="54" s="1" customFormat="1" ht="30" customHeight="1">
      <c r="B54" s="46"/>
      <c r="C54" s="74"/>
      <c r="D54" s="74"/>
      <c r="E54" s="74"/>
      <c r="F54" s="74"/>
      <c r="G54" s="74"/>
      <c r="H54" s="74"/>
      <c r="I54" s="74"/>
      <c r="J54" s="74"/>
      <c r="K54" s="74"/>
      <c r="L54" s="74"/>
      <c r="M54" s="74"/>
      <c r="N54" s="74"/>
      <c r="O54" s="74"/>
      <c r="P54" s="74"/>
      <c r="Q54" s="74"/>
      <c r="R54" s="74"/>
      <c r="S54" s="74"/>
      <c r="T54" s="74"/>
      <c r="U54" s="74"/>
      <c r="V54" s="74"/>
      <c r="W54" s="74"/>
      <c r="X54" s="74"/>
      <c r="Y54" s="74"/>
      <c r="Z54" s="74"/>
      <c r="AA54" s="74"/>
      <c r="AB54" s="74"/>
      <c r="AC54" s="74"/>
      <c r="AD54" s="74"/>
      <c r="AE54" s="74"/>
      <c r="AF54" s="74"/>
      <c r="AG54" s="74"/>
      <c r="AH54" s="74"/>
      <c r="AI54" s="74"/>
      <c r="AJ54" s="74"/>
      <c r="AK54" s="74"/>
      <c r="AL54" s="74"/>
      <c r="AM54" s="74"/>
      <c r="AN54" s="74"/>
      <c r="AO54" s="74"/>
      <c r="AP54" s="74"/>
      <c r="AQ54" s="74"/>
      <c r="AR54" s="72"/>
    </row>
    <row r="55" s="1" customFormat="1" ht="6.96" customHeight="1">
      <c r="B55" s="67"/>
      <c r="C55" s="68"/>
      <c r="D55" s="68"/>
      <c r="E55" s="68"/>
      <c r="F55" s="68"/>
      <c r="G55" s="68"/>
      <c r="H55" s="68"/>
      <c r="I55" s="68"/>
      <c r="J55" s="68"/>
      <c r="K55" s="68"/>
      <c r="L55" s="68"/>
      <c r="M55" s="68"/>
      <c r="N55" s="68"/>
      <c r="O55" s="68"/>
      <c r="P55" s="68"/>
      <c r="Q55" s="68"/>
      <c r="R55" s="68"/>
      <c r="S55" s="68"/>
      <c r="T55" s="68"/>
      <c r="U55" s="68"/>
      <c r="V55" s="68"/>
      <c r="W55" s="68"/>
      <c r="X55" s="68"/>
      <c r="Y55" s="68"/>
      <c r="Z55" s="68"/>
      <c r="AA55" s="68"/>
      <c r="AB55" s="68"/>
      <c r="AC55" s="68"/>
      <c r="AD55" s="68"/>
      <c r="AE55" s="68"/>
      <c r="AF55" s="68"/>
      <c r="AG55" s="68"/>
      <c r="AH55" s="68"/>
      <c r="AI55" s="68"/>
      <c r="AJ55" s="68"/>
      <c r="AK55" s="68"/>
      <c r="AL55" s="68"/>
      <c r="AM55" s="68"/>
      <c r="AN55" s="68"/>
      <c r="AO55" s="68"/>
      <c r="AP55" s="68"/>
      <c r="AQ55" s="68"/>
      <c r="AR55" s="72"/>
    </row>
  </sheetData>
  <sheetProtection sheet="1" formatColumns="0" formatRows="0" objects="1" scenarios="1" spinCount="100000" saltValue="p1NlqU+18WLFoU+bNz4zXkQpZaKr4vMafi/62umj1AKe7D6fxoO4h9yzNSXVrgldCo8PzJg44vsy2/iLXfM91A==" hashValue="LX+WmlFSkErG9LIR1WbJ5YG8JxHSh9UptcBWf19uHqYaWc4QrPl4vDJO9aQCPF/sFQqvuTinqRj1yGG9J8z6wA==" algorithmName="SHA-512" password="CC35"/>
  <mergeCells count="45">
    <mergeCell ref="BE5:BE32"/>
    <mergeCell ref="K5:AO5"/>
    <mergeCell ref="K6:AO6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AK27:AO27"/>
    <mergeCell ref="L28:O28"/>
    <mergeCell ref="W28:AE28"/>
    <mergeCell ref="AK28:AO28"/>
    <mergeCell ref="L29:O29"/>
    <mergeCell ref="W29:AE29"/>
    <mergeCell ref="AK29:AO29"/>
    <mergeCell ref="L30:O30"/>
    <mergeCell ref="W30:AE30"/>
    <mergeCell ref="AK30:AO30"/>
    <mergeCell ref="X32:AB32"/>
    <mergeCell ref="AK32:AO32"/>
    <mergeCell ref="L42:AO42"/>
    <mergeCell ref="AM44:AN44"/>
    <mergeCell ref="AM46:AP46"/>
    <mergeCell ref="AS46:AT48"/>
    <mergeCell ref="C49:G49"/>
    <mergeCell ref="I49:AF49"/>
    <mergeCell ref="AG49:AM49"/>
    <mergeCell ref="AN49:AP49"/>
    <mergeCell ref="AN52:AP52"/>
    <mergeCell ref="AG52:AM52"/>
    <mergeCell ref="D52:H52"/>
    <mergeCell ref="J52:AF52"/>
    <mergeCell ref="AN53:AP53"/>
    <mergeCell ref="AG53:AM53"/>
    <mergeCell ref="D53:H53"/>
    <mergeCell ref="J53:AF53"/>
    <mergeCell ref="AG51:AM51"/>
    <mergeCell ref="AN51:AP51"/>
    <mergeCell ref="AR2:BE2"/>
  </mergeCells>
  <hyperlinks>
    <hyperlink ref="K1:S1" location="C2" display="1) Rekapitulace stavby"/>
    <hyperlink ref="W1:AI1" location="C51" display="2) Rekapitulace objektů stavby a soupisů prací"/>
    <hyperlink ref="A52" location="'11 - Zateplení objektu OU'!C2" display="/"/>
    <hyperlink ref="A53" location="'21 - Zateplení objektu př...'!C2" display="/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6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1"/>
      <c r="B1" s="137"/>
      <c r="C1" s="137"/>
      <c r="D1" s="138" t="s">
        <v>1</v>
      </c>
      <c r="E1" s="137"/>
      <c r="F1" s="139" t="s">
        <v>86</v>
      </c>
      <c r="G1" s="139" t="s">
        <v>87</v>
      </c>
      <c r="H1" s="139"/>
      <c r="I1" s="140"/>
      <c r="J1" s="139" t="s">
        <v>88</v>
      </c>
      <c r="K1" s="138" t="s">
        <v>89</v>
      </c>
      <c r="L1" s="139" t="s">
        <v>90</v>
      </c>
      <c r="M1" s="139"/>
      <c r="N1" s="139"/>
      <c r="O1" s="139"/>
      <c r="P1" s="139"/>
      <c r="Q1" s="139"/>
      <c r="R1" s="139"/>
      <c r="S1" s="139"/>
      <c r="T1" s="139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ht="36.96" customHeight="1">
      <c r="L2"/>
      <c r="AT2" s="24" t="s">
        <v>82</v>
      </c>
      <c r="AZ2" s="141" t="s">
        <v>91</v>
      </c>
      <c r="BA2" s="141" t="s">
        <v>23</v>
      </c>
      <c r="BB2" s="141" t="s">
        <v>23</v>
      </c>
      <c r="BC2" s="141" t="s">
        <v>92</v>
      </c>
      <c r="BD2" s="141" t="s">
        <v>83</v>
      </c>
    </row>
    <row r="3" ht="6.96" customHeight="1">
      <c r="B3" s="25"/>
      <c r="C3" s="26"/>
      <c r="D3" s="26"/>
      <c r="E3" s="26"/>
      <c r="F3" s="26"/>
      <c r="G3" s="26"/>
      <c r="H3" s="26"/>
      <c r="I3" s="142"/>
      <c r="J3" s="26"/>
      <c r="K3" s="27"/>
      <c r="AT3" s="24" t="s">
        <v>83</v>
      </c>
      <c r="AZ3" s="141" t="s">
        <v>93</v>
      </c>
      <c r="BA3" s="141" t="s">
        <v>23</v>
      </c>
      <c r="BB3" s="141" t="s">
        <v>23</v>
      </c>
      <c r="BC3" s="141" t="s">
        <v>94</v>
      </c>
      <c r="BD3" s="141" t="s">
        <v>83</v>
      </c>
    </row>
    <row r="4" ht="36.96" customHeight="1">
      <c r="B4" s="28"/>
      <c r="C4" s="29"/>
      <c r="D4" s="30" t="s">
        <v>95</v>
      </c>
      <c r="E4" s="29"/>
      <c r="F4" s="29"/>
      <c r="G4" s="29"/>
      <c r="H4" s="29"/>
      <c r="I4" s="143"/>
      <c r="J4" s="29"/>
      <c r="K4" s="31"/>
      <c r="M4" s="32" t="s">
        <v>12</v>
      </c>
      <c r="AT4" s="24" t="s">
        <v>6</v>
      </c>
      <c r="AZ4" s="141" t="s">
        <v>96</v>
      </c>
      <c r="BA4" s="141" t="s">
        <v>23</v>
      </c>
      <c r="BB4" s="141" t="s">
        <v>23</v>
      </c>
      <c r="BC4" s="141" t="s">
        <v>97</v>
      </c>
      <c r="BD4" s="141" t="s">
        <v>83</v>
      </c>
    </row>
    <row r="5" ht="6.96" customHeight="1">
      <c r="B5" s="28"/>
      <c r="C5" s="29"/>
      <c r="D5" s="29"/>
      <c r="E5" s="29"/>
      <c r="F5" s="29"/>
      <c r="G5" s="29"/>
      <c r="H5" s="29"/>
      <c r="I5" s="143"/>
      <c r="J5" s="29"/>
      <c r="K5" s="31"/>
      <c r="AZ5" s="141" t="s">
        <v>98</v>
      </c>
      <c r="BA5" s="141" t="s">
        <v>23</v>
      </c>
      <c r="BB5" s="141" t="s">
        <v>23</v>
      </c>
      <c r="BC5" s="141" t="s">
        <v>99</v>
      </c>
      <c r="BD5" s="141" t="s">
        <v>83</v>
      </c>
    </row>
    <row r="6">
      <c r="B6" s="28"/>
      <c r="C6" s="29"/>
      <c r="D6" s="40" t="s">
        <v>18</v>
      </c>
      <c r="E6" s="29"/>
      <c r="F6" s="29"/>
      <c r="G6" s="29"/>
      <c r="H6" s="29"/>
      <c r="I6" s="143"/>
      <c r="J6" s="29"/>
      <c r="K6" s="31"/>
      <c r="AZ6" s="141" t="s">
        <v>100</v>
      </c>
      <c r="BA6" s="141" t="s">
        <v>23</v>
      </c>
      <c r="BB6" s="141" t="s">
        <v>23</v>
      </c>
      <c r="BC6" s="141" t="s">
        <v>101</v>
      </c>
      <c r="BD6" s="141" t="s">
        <v>83</v>
      </c>
    </row>
    <row r="7" ht="16.5" customHeight="1">
      <c r="B7" s="28"/>
      <c r="C7" s="29"/>
      <c r="D7" s="29"/>
      <c r="E7" s="144" t="str">
        <f>'Rekapitulace stavby'!K6</f>
        <v>Dolní Brusnice - Zateplení čp.17 - Etapa 1 (zateplení stěn)</v>
      </c>
      <c r="F7" s="40"/>
      <c r="G7" s="40"/>
      <c r="H7" s="40"/>
      <c r="I7" s="143"/>
      <c r="J7" s="29"/>
      <c r="K7" s="31"/>
      <c r="AZ7" s="141" t="s">
        <v>102</v>
      </c>
      <c r="BA7" s="141" t="s">
        <v>23</v>
      </c>
      <c r="BB7" s="141" t="s">
        <v>23</v>
      </c>
      <c r="BC7" s="141" t="s">
        <v>103</v>
      </c>
      <c r="BD7" s="141" t="s">
        <v>83</v>
      </c>
    </row>
    <row r="8" s="1" customFormat="1">
      <c r="B8" s="46"/>
      <c r="C8" s="47"/>
      <c r="D8" s="40" t="s">
        <v>104</v>
      </c>
      <c r="E8" s="47"/>
      <c r="F8" s="47"/>
      <c r="G8" s="47"/>
      <c r="H8" s="47"/>
      <c r="I8" s="145"/>
      <c r="J8" s="47"/>
      <c r="K8" s="51"/>
      <c r="AZ8" s="141" t="s">
        <v>105</v>
      </c>
      <c r="BA8" s="141" t="s">
        <v>23</v>
      </c>
      <c r="BB8" s="141" t="s">
        <v>23</v>
      </c>
      <c r="BC8" s="141" t="s">
        <v>106</v>
      </c>
      <c r="BD8" s="141" t="s">
        <v>83</v>
      </c>
    </row>
    <row r="9" s="1" customFormat="1" ht="36.96" customHeight="1">
      <c r="B9" s="46"/>
      <c r="C9" s="47"/>
      <c r="D9" s="47"/>
      <c r="E9" s="146" t="s">
        <v>107</v>
      </c>
      <c r="F9" s="47"/>
      <c r="G9" s="47"/>
      <c r="H9" s="47"/>
      <c r="I9" s="145"/>
      <c r="J9" s="47"/>
      <c r="K9" s="51"/>
      <c r="AZ9" s="141" t="s">
        <v>108</v>
      </c>
      <c r="BA9" s="141" t="s">
        <v>23</v>
      </c>
      <c r="BB9" s="141" t="s">
        <v>23</v>
      </c>
      <c r="BC9" s="141" t="s">
        <v>109</v>
      </c>
      <c r="BD9" s="141" t="s">
        <v>83</v>
      </c>
    </row>
    <row r="10" s="1" customFormat="1">
      <c r="B10" s="46"/>
      <c r="C10" s="47"/>
      <c r="D10" s="47"/>
      <c r="E10" s="47"/>
      <c r="F10" s="47"/>
      <c r="G10" s="47"/>
      <c r="H10" s="47"/>
      <c r="I10" s="145"/>
      <c r="J10" s="47"/>
      <c r="K10" s="51"/>
      <c r="AZ10" s="141" t="s">
        <v>110</v>
      </c>
      <c r="BA10" s="141" t="s">
        <v>23</v>
      </c>
      <c r="BB10" s="141" t="s">
        <v>23</v>
      </c>
      <c r="BC10" s="141" t="s">
        <v>111</v>
      </c>
      <c r="BD10" s="141" t="s">
        <v>83</v>
      </c>
    </row>
    <row r="11" s="1" customFormat="1" ht="14.4" customHeight="1">
      <c r="B11" s="46"/>
      <c r="C11" s="47"/>
      <c r="D11" s="40" t="s">
        <v>20</v>
      </c>
      <c r="E11" s="47"/>
      <c r="F11" s="35" t="s">
        <v>21</v>
      </c>
      <c r="G11" s="47"/>
      <c r="H11" s="47"/>
      <c r="I11" s="147" t="s">
        <v>22</v>
      </c>
      <c r="J11" s="35" t="s">
        <v>23</v>
      </c>
      <c r="K11" s="51"/>
    </row>
    <row r="12" s="1" customFormat="1" ht="14.4" customHeight="1">
      <c r="B12" s="46"/>
      <c r="C12" s="47"/>
      <c r="D12" s="40" t="s">
        <v>24</v>
      </c>
      <c r="E12" s="47"/>
      <c r="F12" s="35" t="s">
        <v>25</v>
      </c>
      <c r="G12" s="47"/>
      <c r="H12" s="47"/>
      <c r="I12" s="147" t="s">
        <v>26</v>
      </c>
      <c r="J12" s="148" t="str">
        <f>'Rekapitulace stavby'!AN8</f>
        <v>1. 2. 2018</v>
      </c>
      <c r="K12" s="51"/>
    </row>
    <row r="13" s="1" customFormat="1" ht="10.8" customHeight="1">
      <c r="B13" s="46"/>
      <c r="C13" s="47"/>
      <c r="D13" s="47"/>
      <c r="E13" s="47"/>
      <c r="F13" s="47"/>
      <c r="G13" s="47"/>
      <c r="H13" s="47"/>
      <c r="I13" s="145"/>
      <c r="J13" s="47"/>
      <c r="K13" s="51"/>
    </row>
    <row r="14" s="1" customFormat="1" ht="14.4" customHeight="1">
      <c r="B14" s="46"/>
      <c r="C14" s="47"/>
      <c r="D14" s="40" t="s">
        <v>28</v>
      </c>
      <c r="E14" s="47"/>
      <c r="F14" s="47"/>
      <c r="G14" s="47"/>
      <c r="H14" s="47"/>
      <c r="I14" s="147" t="s">
        <v>29</v>
      </c>
      <c r="J14" s="35" t="s">
        <v>23</v>
      </c>
      <c r="K14" s="51"/>
    </row>
    <row r="15" s="1" customFormat="1" ht="18" customHeight="1">
      <c r="B15" s="46"/>
      <c r="C15" s="47"/>
      <c r="D15" s="47"/>
      <c r="E15" s="35" t="s">
        <v>30</v>
      </c>
      <c r="F15" s="47"/>
      <c r="G15" s="47"/>
      <c r="H15" s="47"/>
      <c r="I15" s="147" t="s">
        <v>31</v>
      </c>
      <c r="J15" s="35" t="s">
        <v>23</v>
      </c>
      <c r="K15" s="51"/>
    </row>
    <row r="16" s="1" customFormat="1" ht="6.96" customHeight="1">
      <c r="B16" s="46"/>
      <c r="C16" s="47"/>
      <c r="D16" s="47"/>
      <c r="E16" s="47"/>
      <c r="F16" s="47"/>
      <c r="G16" s="47"/>
      <c r="H16" s="47"/>
      <c r="I16" s="145"/>
      <c r="J16" s="47"/>
      <c r="K16" s="51"/>
    </row>
    <row r="17" s="1" customFormat="1" ht="14.4" customHeight="1">
      <c r="B17" s="46"/>
      <c r="C17" s="47"/>
      <c r="D17" s="40" t="s">
        <v>32</v>
      </c>
      <c r="E17" s="47"/>
      <c r="F17" s="47"/>
      <c r="G17" s="47"/>
      <c r="H17" s="47"/>
      <c r="I17" s="147" t="s">
        <v>29</v>
      </c>
      <c r="J17" s="35" t="str">
        <f>IF('Rekapitulace stavby'!AN13="Vyplň údaj","",IF('Rekapitulace stavby'!AN13="","",'Rekapitulace stavby'!AN13))</f>
        <v/>
      </c>
      <c r="K17" s="51"/>
    </row>
    <row r="18" s="1" customFormat="1" ht="18" customHeight="1">
      <c r="B18" s="46"/>
      <c r="C18" s="47"/>
      <c r="D18" s="47"/>
      <c r="E18" s="35" t="str">
        <f>IF('Rekapitulace stavby'!E14="Vyplň údaj","",IF('Rekapitulace stavby'!E14="","",'Rekapitulace stavby'!E14))</f>
        <v/>
      </c>
      <c r="F18" s="47"/>
      <c r="G18" s="47"/>
      <c r="H18" s="47"/>
      <c r="I18" s="147" t="s">
        <v>31</v>
      </c>
      <c r="J18" s="35" t="str">
        <f>IF('Rekapitulace stavby'!AN14="Vyplň údaj","",IF('Rekapitulace stavby'!AN14="","",'Rekapitulace stavby'!AN14))</f>
        <v/>
      </c>
      <c r="K18" s="51"/>
    </row>
    <row r="19" s="1" customFormat="1" ht="6.96" customHeight="1">
      <c r="B19" s="46"/>
      <c r="C19" s="47"/>
      <c r="D19" s="47"/>
      <c r="E19" s="47"/>
      <c r="F19" s="47"/>
      <c r="G19" s="47"/>
      <c r="H19" s="47"/>
      <c r="I19" s="145"/>
      <c r="J19" s="47"/>
      <c r="K19" s="51"/>
    </row>
    <row r="20" s="1" customFormat="1" ht="14.4" customHeight="1">
      <c r="B20" s="46"/>
      <c r="C20" s="47"/>
      <c r="D20" s="40" t="s">
        <v>34</v>
      </c>
      <c r="E20" s="47"/>
      <c r="F20" s="47"/>
      <c r="G20" s="47"/>
      <c r="H20" s="47"/>
      <c r="I20" s="147" t="s">
        <v>29</v>
      </c>
      <c r="J20" s="35" t="s">
        <v>23</v>
      </c>
      <c r="K20" s="51"/>
    </row>
    <row r="21" s="1" customFormat="1" ht="18" customHeight="1">
      <c r="B21" s="46"/>
      <c r="C21" s="47"/>
      <c r="D21" s="47"/>
      <c r="E21" s="35" t="s">
        <v>35</v>
      </c>
      <c r="F21" s="47"/>
      <c r="G21" s="47"/>
      <c r="H21" s="47"/>
      <c r="I21" s="147" t="s">
        <v>31</v>
      </c>
      <c r="J21" s="35" t="s">
        <v>23</v>
      </c>
      <c r="K21" s="51"/>
    </row>
    <row r="22" s="1" customFormat="1" ht="6.96" customHeight="1">
      <c r="B22" s="46"/>
      <c r="C22" s="47"/>
      <c r="D22" s="47"/>
      <c r="E22" s="47"/>
      <c r="F22" s="47"/>
      <c r="G22" s="47"/>
      <c r="H22" s="47"/>
      <c r="I22" s="145"/>
      <c r="J22" s="47"/>
      <c r="K22" s="51"/>
    </row>
    <row r="23" s="1" customFormat="1" ht="14.4" customHeight="1">
      <c r="B23" s="46"/>
      <c r="C23" s="47"/>
      <c r="D23" s="40" t="s">
        <v>37</v>
      </c>
      <c r="E23" s="47"/>
      <c r="F23" s="47"/>
      <c r="G23" s="47"/>
      <c r="H23" s="47"/>
      <c r="I23" s="145"/>
      <c r="J23" s="47"/>
      <c r="K23" s="51"/>
    </row>
    <row r="24" s="6" customFormat="1" ht="16.5" customHeight="1">
      <c r="B24" s="149"/>
      <c r="C24" s="150"/>
      <c r="D24" s="150"/>
      <c r="E24" s="44" t="s">
        <v>23</v>
      </c>
      <c r="F24" s="44"/>
      <c r="G24" s="44"/>
      <c r="H24" s="44"/>
      <c r="I24" s="151"/>
      <c r="J24" s="150"/>
      <c r="K24" s="152"/>
    </row>
    <row r="25" s="1" customFormat="1" ht="6.96" customHeight="1">
      <c r="B25" s="46"/>
      <c r="C25" s="47"/>
      <c r="D25" s="47"/>
      <c r="E25" s="47"/>
      <c r="F25" s="47"/>
      <c r="G25" s="47"/>
      <c r="H25" s="47"/>
      <c r="I25" s="145"/>
      <c r="J25" s="47"/>
      <c r="K25" s="51"/>
    </row>
    <row r="26" s="1" customFormat="1" ht="6.96" customHeight="1">
      <c r="B26" s="46"/>
      <c r="C26" s="47"/>
      <c r="D26" s="106"/>
      <c r="E26" s="106"/>
      <c r="F26" s="106"/>
      <c r="G26" s="106"/>
      <c r="H26" s="106"/>
      <c r="I26" s="153"/>
      <c r="J26" s="106"/>
      <c r="K26" s="154"/>
    </row>
    <row r="27" s="1" customFormat="1" ht="25.44" customHeight="1">
      <c r="B27" s="46"/>
      <c r="C27" s="47"/>
      <c r="D27" s="155" t="s">
        <v>39</v>
      </c>
      <c r="E27" s="47"/>
      <c r="F27" s="47"/>
      <c r="G27" s="47"/>
      <c r="H27" s="47"/>
      <c r="I27" s="145"/>
      <c r="J27" s="156">
        <f>ROUND(J98,2)</f>
        <v>0</v>
      </c>
      <c r="K27" s="51"/>
    </row>
    <row r="28" s="1" customFormat="1" ht="6.96" customHeight="1">
      <c r="B28" s="46"/>
      <c r="C28" s="47"/>
      <c r="D28" s="106"/>
      <c r="E28" s="106"/>
      <c r="F28" s="106"/>
      <c r="G28" s="106"/>
      <c r="H28" s="106"/>
      <c r="I28" s="153"/>
      <c r="J28" s="106"/>
      <c r="K28" s="154"/>
    </row>
    <row r="29" s="1" customFormat="1" ht="14.4" customHeight="1">
      <c r="B29" s="46"/>
      <c r="C29" s="47"/>
      <c r="D29" s="47"/>
      <c r="E29" s="47"/>
      <c r="F29" s="52" t="s">
        <v>41</v>
      </c>
      <c r="G29" s="47"/>
      <c r="H29" s="47"/>
      <c r="I29" s="157" t="s">
        <v>40</v>
      </c>
      <c r="J29" s="52" t="s">
        <v>42</v>
      </c>
      <c r="K29" s="51"/>
    </row>
    <row r="30" s="1" customFormat="1" ht="14.4" customHeight="1">
      <c r="B30" s="46"/>
      <c r="C30" s="47"/>
      <c r="D30" s="55" t="s">
        <v>43</v>
      </c>
      <c r="E30" s="55" t="s">
        <v>44</v>
      </c>
      <c r="F30" s="158">
        <f>ROUND(SUM(BE98:BE349), 2)</f>
        <v>0</v>
      </c>
      <c r="G30" s="47"/>
      <c r="H30" s="47"/>
      <c r="I30" s="159">
        <v>0.20999999999999999</v>
      </c>
      <c r="J30" s="158">
        <f>ROUND(ROUND((SUM(BE98:BE349)), 2)*I30, 2)</f>
        <v>0</v>
      </c>
      <c r="K30" s="51"/>
    </row>
    <row r="31" s="1" customFormat="1" ht="14.4" customHeight="1">
      <c r="B31" s="46"/>
      <c r="C31" s="47"/>
      <c r="D31" s="47"/>
      <c r="E31" s="55" t="s">
        <v>45</v>
      </c>
      <c r="F31" s="158">
        <f>ROUND(SUM(BF98:BF349), 2)</f>
        <v>0</v>
      </c>
      <c r="G31" s="47"/>
      <c r="H31" s="47"/>
      <c r="I31" s="159">
        <v>0.14999999999999999</v>
      </c>
      <c r="J31" s="158">
        <f>ROUND(ROUND((SUM(BF98:BF349)), 2)*I31, 2)</f>
        <v>0</v>
      </c>
      <c r="K31" s="51"/>
    </row>
    <row r="32" hidden="1" s="1" customFormat="1" ht="14.4" customHeight="1">
      <c r="B32" s="46"/>
      <c r="C32" s="47"/>
      <c r="D32" s="47"/>
      <c r="E32" s="55" t="s">
        <v>46</v>
      </c>
      <c r="F32" s="158">
        <f>ROUND(SUM(BG98:BG349), 2)</f>
        <v>0</v>
      </c>
      <c r="G32" s="47"/>
      <c r="H32" s="47"/>
      <c r="I32" s="159">
        <v>0.20999999999999999</v>
      </c>
      <c r="J32" s="158">
        <v>0</v>
      </c>
      <c r="K32" s="51"/>
    </row>
    <row r="33" hidden="1" s="1" customFormat="1" ht="14.4" customHeight="1">
      <c r="B33" s="46"/>
      <c r="C33" s="47"/>
      <c r="D33" s="47"/>
      <c r="E33" s="55" t="s">
        <v>47</v>
      </c>
      <c r="F33" s="158">
        <f>ROUND(SUM(BH98:BH349), 2)</f>
        <v>0</v>
      </c>
      <c r="G33" s="47"/>
      <c r="H33" s="47"/>
      <c r="I33" s="159">
        <v>0.14999999999999999</v>
      </c>
      <c r="J33" s="158">
        <v>0</v>
      </c>
      <c r="K33" s="51"/>
    </row>
    <row r="34" hidden="1" s="1" customFormat="1" ht="14.4" customHeight="1">
      <c r="B34" s="46"/>
      <c r="C34" s="47"/>
      <c r="D34" s="47"/>
      <c r="E34" s="55" t="s">
        <v>48</v>
      </c>
      <c r="F34" s="158">
        <f>ROUND(SUM(BI98:BI349), 2)</f>
        <v>0</v>
      </c>
      <c r="G34" s="47"/>
      <c r="H34" s="47"/>
      <c r="I34" s="159">
        <v>0</v>
      </c>
      <c r="J34" s="158">
        <v>0</v>
      </c>
      <c r="K34" s="51"/>
    </row>
    <row r="35" s="1" customFormat="1" ht="6.96" customHeight="1">
      <c r="B35" s="46"/>
      <c r="C35" s="47"/>
      <c r="D35" s="47"/>
      <c r="E35" s="47"/>
      <c r="F35" s="47"/>
      <c r="G35" s="47"/>
      <c r="H35" s="47"/>
      <c r="I35" s="145"/>
      <c r="J35" s="47"/>
      <c r="K35" s="51"/>
    </row>
    <row r="36" s="1" customFormat="1" ht="25.44" customHeight="1">
      <c r="B36" s="46"/>
      <c r="C36" s="160"/>
      <c r="D36" s="161" t="s">
        <v>49</v>
      </c>
      <c r="E36" s="98"/>
      <c r="F36" s="98"/>
      <c r="G36" s="162" t="s">
        <v>50</v>
      </c>
      <c r="H36" s="163" t="s">
        <v>51</v>
      </c>
      <c r="I36" s="164"/>
      <c r="J36" s="165">
        <f>SUM(J27:J34)</f>
        <v>0</v>
      </c>
      <c r="K36" s="166"/>
    </row>
    <row r="37" s="1" customFormat="1" ht="14.4" customHeight="1">
      <c r="B37" s="67"/>
      <c r="C37" s="68"/>
      <c r="D37" s="68"/>
      <c r="E37" s="68"/>
      <c r="F37" s="68"/>
      <c r="G37" s="68"/>
      <c r="H37" s="68"/>
      <c r="I37" s="167"/>
      <c r="J37" s="68"/>
      <c r="K37" s="69"/>
    </row>
    <row r="41" s="1" customFormat="1" ht="6.96" customHeight="1">
      <c r="B41" s="168"/>
      <c r="C41" s="169"/>
      <c r="D41" s="169"/>
      <c r="E41" s="169"/>
      <c r="F41" s="169"/>
      <c r="G41" s="169"/>
      <c r="H41" s="169"/>
      <c r="I41" s="170"/>
      <c r="J41" s="169"/>
      <c r="K41" s="171"/>
    </row>
    <row r="42" s="1" customFormat="1" ht="36.96" customHeight="1">
      <c r="B42" s="46"/>
      <c r="C42" s="30" t="s">
        <v>112</v>
      </c>
      <c r="D42" s="47"/>
      <c r="E42" s="47"/>
      <c r="F42" s="47"/>
      <c r="G42" s="47"/>
      <c r="H42" s="47"/>
      <c r="I42" s="145"/>
      <c r="J42" s="47"/>
      <c r="K42" s="51"/>
    </row>
    <row r="43" s="1" customFormat="1" ht="6.96" customHeight="1">
      <c r="B43" s="46"/>
      <c r="C43" s="47"/>
      <c r="D43" s="47"/>
      <c r="E43" s="47"/>
      <c r="F43" s="47"/>
      <c r="G43" s="47"/>
      <c r="H43" s="47"/>
      <c r="I43" s="145"/>
      <c r="J43" s="47"/>
      <c r="K43" s="51"/>
    </row>
    <row r="44" s="1" customFormat="1" ht="14.4" customHeight="1">
      <c r="B44" s="46"/>
      <c r="C44" s="40" t="s">
        <v>18</v>
      </c>
      <c r="D44" s="47"/>
      <c r="E44" s="47"/>
      <c r="F44" s="47"/>
      <c r="G44" s="47"/>
      <c r="H44" s="47"/>
      <c r="I44" s="145"/>
      <c r="J44" s="47"/>
      <c r="K44" s="51"/>
    </row>
    <row r="45" s="1" customFormat="1" ht="16.5" customHeight="1">
      <c r="B45" s="46"/>
      <c r="C45" s="47"/>
      <c r="D45" s="47"/>
      <c r="E45" s="144" t="str">
        <f>E7</f>
        <v>Dolní Brusnice - Zateplení čp.17 - Etapa 1 (zateplení stěn)</v>
      </c>
      <c r="F45" s="40"/>
      <c r="G45" s="40"/>
      <c r="H45" s="40"/>
      <c r="I45" s="145"/>
      <c r="J45" s="47"/>
      <c r="K45" s="51"/>
    </row>
    <row r="46" s="1" customFormat="1" ht="14.4" customHeight="1">
      <c r="B46" s="46"/>
      <c r="C46" s="40" t="s">
        <v>104</v>
      </c>
      <c r="D46" s="47"/>
      <c r="E46" s="47"/>
      <c r="F46" s="47"/>
      <c r="G46" s="47"/>
      <c r="H46" s="47"/>
      <c r="I46" s="145"/>
      <c r="J46" s="47"/>
      <c r="K46" s="51"/>
    </row>
    <row r="47" s="1" customFormat="1" ht="17.25" customHeight="1">
      <c r="B47" s="46"/>
      <c r="C47" s="47"/>
      <c r="D47" s="47"/>
      <c r="E47" s="146" t="str">
        <f>E9</f>
        <v>11 - Zateplení objektu OU</v>
      </c>
      <c r="F47" s="47"/>
      <c r="G47" s="47"/>
      <c r="H47" s="47"/>
      <c r="I47" s="145"/>
      <c r="J47" s="47"/>
      <c r="K47" s="51"/>
    </row>
    <row r="48" s="1" customFormat="1" ht="6.96" customHeight="1">
      <c r="B48" s="46"/>
      <c r="C48" s="47"/>
      <c r="D48" s="47"/>
      <c r="E48" s="47"/>
      <c r="F48" s="47"/>
      <c r="G48" s="47"/>
      <c r="H48" s="47"/>
      <c r="I48" s="145"/>
      <c r="J48" s="47"/>
      <c r="K48" s="51"/>
    </row>
    <row r="49" s="1" customFormat="1" ht="18" customHeight="1">
      <c r="B49" s="46"/>
      <c r="C49" s="40" t="s">
        <v>24</v>
      </c>
      <c r="D49" s="47"/>
      <c r="E49" s="47"/>
      <c r="F49" s="35" t="str">
        <f>F12</f>
        <v xml:space="preserve"> </v>
      </c>
      <c r="G49" s="47"/>
      <c r="H49" s="47"/>
      <c r="I49" s="147" t="s">
        <v>26</v>
      </c>
      <c r="J49" s="148" t="str">
        <f>IF(J12="","",J12)</f>
        <v>1. 2. 2018</v>
      </c>
      <c r="K49" s="51"/>
    </row>
    <row r="50" s="1" customFormat="1" ht="6.96" customHeight="1">
      <c r="B50" s="46"/>
      <c r="C50" s="47"/>
      <c r="D50" s="47"/>
      <c r="E50" s="47"/>
      <c r="F50" s="47"/>
      <c r="G50" s="47"/>
      <c r="H50" s="47"/>
      <c r="I50" s="145"/>
      <c r="J50" s="47"/>
      <c r="K50" s="51"/>
    </row>
    <row r="51" s="1" customFormat="1">
      <c r="B51" s="46"/>
      <c r="C51" s="40" t="s">
        <v>28</v>
      </c>
      <c r="D51" s="47"/>
      <c r="E51" s="47"/>
      <c r="F51" s="35" t="str">
        <f>E15</f>
        <v>Obec Dolní Brusnice</v>
      </c>
      <c r="G51" s="47"/>
      <c r="H51" s="47"/>
      <c r="I51" s="147" t="s">
        <v>34</v>
      </c>
      <c r="J51" s="44" t="str">
        <f>E21</f>
        <v>ApA Vamberk s.r.o.</v>
      </c>
      <c r="K51" s="51"/>
    </row>
    <row r="52" s="1" customFormat="1" ht="14.4" customHeight="1">
      <c r="B52" s="46"/>
      <c r="C52" s="40" t="s">
        <v>32</v>
      </c>
      <c r="D52" s="47"/>
      <c r="E52" s="47"/>
      <c r="F52" s="35" t="str">
        <f>IF(E18="","",E18)</f>
        <v/>
      </c>
      <c r="G52" s="47"/>
      <c r="H52" s="47"/>
      <c r="I52" s="145"/>
      <c r="J52" s="172"/>
      <c r="K52" s="51"/>
    </row>
    <row r="53" s="1" customFormat="1" ht="10.32" customHeight="1">
      <c r="B53" s="46"/>
      <c r="C53" s="47"/>
      <c r="D53" s="47"/>
      <c r="E53" s="47"/>
      <c r="F53" s="47"/>
      <c r="G53" s="47"/>
      <c r="H53" s="47"/>
      <c r="I53" s="145"/>
      <c r="J53" s="47"/>
      <c r="K53" s="51"/>
    </row>
    <row r="54" s="1" customFormat="1" ht="29.28" customHeight="1">
      <c r="B54" s="46"/>
      <c r="C54" s="173" t="s">
        <v>113</v>
      </c>
      <c r="D54" s="160"/>
      <c r="E54" s="160"/>
      <c r="F54" s="160"/>
      <c r="G54" s="160"/>
      <c r="H54" s="160"/>
      <c r="I54" s="174"/>
      <c r="J54" s="175" t="s">
        <v>114</v>
      </c>
      <c r="K54" s="176"/>
    </row>
    <row r="55" s="1" customFormat="1" ht="10.32" customHeight="1">
      <c r="B55" s="46"/>
      <c r="C55" s="47"/>
      <c r="D55" s="47"/>
      <c r="E55" s="47"/>
      <c r="F55" s="47"/>
      <c r="G55" s="47"/>
      <c r="H55" s="47"/>
      <c r="I55" s="145"/>
      <c r="J55" s="47"/>
      <c r="K55" s="51"/>
    </row>
    <row r="56" s="1" customFormat="1" ht="29.28" customHeight="1">
      <c r="B56" s="46"/>
      <c r="C56" s="177" t="s">
        <v>115</v>
      </c>
      <c r="D56" s="47"/>
      <c r="E56" s="47"/>
      <c r="F56" s="47"/>
      <c r="G56" s="47"/>
      <c r="H56" s="47"/>
      <c r="I56" s="145"/>
      <c r="J56" s="156">
        <f>J98</f>
        <v>0</v>
      </c>
      <c r="K56" s="51"/>
      <c r="AU56" s="24" t="s">
        <v>116</v>
      </c>
    </row>
    <row r="57" s="7" customFormat="1" ht="24.96" customHeight="1">
      <c r="B57" s="178"/>
      <c r="C57" s="179"/>
      <c r="D57" s="180" t="s">
        <v>117</v>
      </c>
      <c r="E57" s="181"/>
      <c r="F57" s="181"/>
      <c r="G57" s="181"/>
      <c r="H57" s="181"/>
      <c r="I57" s="182"/>
      <c r="J57" s="183">
        <f>J99</f>
        <v>0</v>
      </c>
      <c r="K57" s="184"/>
    </row>
    <row r="58" s="8" customFormat="1" ht="19.92" customHeight="1">
      <c r="B58" s="185"/>
      <c r="C58" s="186"/>
      <c r="D58" s="187" t="s">
        <v>118</v>
      </c>
      <c r="E58" s="188"/>
      <c r="F58" s="188"/>
      <c r="G58" s="188"/>
      <c r="H58" s="188"/>
      <c r="I58" s="189"/>
      <c r="J58" s="190">
        <f>J100</f>
        <v>0</v>
      </c>
      <c r="K58" s="191"/>
    </row>
    <row r="59" s="8" customFormat="1" ht="19.92" customHeight="1">
      <c r="B59" s="185"/>
      <c r="C59" s="186"/>
      <c r="D59" s="187" t="s">
        <v>119</v>
      </c>
      <c r="E59" s="188"/>
      <c r="F59" s="188"/>
      <c r="G59" s="188"/>
      <c r="H59" s="188"/>
      <c r="I59" s="189"/>
      <c r="J59" s="190">
        <f>J108</f>
        <v>0</v>
      </c>
      <c r="K59" s="191"/>
    </row>
    <row r="60" s="8" customFormat="1" ht="19.92" customHeight="1">
      <c r="B60" s="185"/>
      <c r="C60" s="186"/>
      <c r="D60" s="187" t="s">
        <v>120</v>
      </c>
      <c r="E60" s="188"/>
      <c r="F60" s="188"/>
      <c r="G60" s="188"/>
      <c r="H60" s="188"/>
      <c r="I60" s="189"/>
      <c r="J60" s="190">
        <f>J216</f>
        <v>0</v>
      </c>
      <c r="K60" s="191"/>
    </row>
    <row r="61" s="8" customFormat="1" ht="19.92" customHeight="1">
      <c r="B61" s="185"/>
      <c r="C61" s="186"/>
      <c r="D61" s="187" t="s">
        <v>121</v>
      </c>
      <c r="E61" s="188"/>
      <c r="F61" s="188"/>
      <c r="G61" s="188"/>
      <c r="H61" s="188"/>
      <c r="I61" s="189"/>
      <c r="J61" s="190">
        <f>J255</f>
        <v>0</v>
      </c>
      <c r="K61" s="191"/>
    </row>
    <row r="62" s="8" customFormat="1" ht="19.92" customHeight="1">
      <c r="B62" s="185"/>
      <c r="C62" s="186"/>
      <c r="D62" s="187" t="s">
        <v>122</v>
      </c>
      <c r="E62" s="188"/>
      <c r="F62" s="188"/>
      <c r="G62" s="188"/>
      <c r="H62" s="188"/>
      <c r="I62" s="189"/>
      <c r="J62" s="190">
        <f>J260</f>
        <v>0</v>
      </c>
      <c r="K62" s="191"/>
    </row>
    <row r="63" s="7" customFormat="1" ht="24.96" customHeight="1">
      <c r="B63" s="178"/>
      <c r="C63" s="179"/>
      <c r="D63" s="180" t="s">
        <v>123</v>
      </c>
      <c r="E63" s="181"/>
      <c r="F63" s="181"/>
      <c r="G63" s="181"/>
      <c r="H63" s="181"/>
      <c r="I63" s="182"/>
      <c r="J63" s="183">
        <f>J262</f>
        <v>0</v>
      </c>
      <c r="K63" s="184"/>
    </row>
    <row r="64" s="8" customFormat="1" ht="19.92" customHeight="1">
      <c r="B64" s="185"/>
      <c r="C64" s="186"/>
      <c r="D64" s="187" t="s">
        <v>124</v>
      </c>
      <c r="E64" s="188"/>
      <c r="F64" s="188"/>
      <c r="G64" s="188"/>
      <c r="H64" s="188"/>
      <c r="I64" s="189"/>
      <c r="J64" s="190">
        <f>J263</f>
        <v>0</v>
      </c>
      <c r="K64" s="191"/>
    </row>
    <row r="65" s="8" customFormat="1" ht="19.92" customHeight="1">
      <c r="B65" s="185"/>
      <c r="C65" s="186"/>
      <c r="D65" s="187" t="s">
        <v>125</v>
      </c>
      <c r="E65" s="188"/>
      <c r="F65" s="188"/>
      <c r="G65" s="188"/>
      <c r="H65" s="188"/>
      <c r="I65" s="189"/>
      <c r="J65" s="190">
        <f>J268</f>
        <v>0</v>
      </c>
      <c r="K65" s="191"/>
    </row>
    <row r="66" s="8" customFormat="1" ht="19.92" customHeight="1">
      <c r="B66" s="185"/>
      <c r="C66" s="186"/>
      <c r="D66" s="187" t="s">
        <v>126</v>
      </c>
      <c r="E66" s="188"/>
      <c r="F66" s="188"/>
      <c r="G66" s="188"/>
      <c r="H66" s="188"/>
      <c r="I66" s="189"/>
      <c r="J66" s="190">
        <f>J273</f>
        <v>0</v>
      </c>
      <c r="K66" s="191"/>
    </row>
    <row r="67" s="8" customFormat="1" ht="19.92" customHeight="1">
      <c r="B67" s="185"/>
      <c r="C67" s="186"/>
      <c r="D67" s="187" t="s">
        <v>127</v>
      </c>
      <c r="E67" s="188"/>
      <c r="F67" s="188"/>
      <c r="G67" s="188"/>
      <c r="H67" s="188"/>
      <c r="I67" s="189"/>
      <c r="J67" s="190">
        <f>J275</f>
        <v>0</v>
      </c>
      <c r="K67" s="191"/>
    </row>
    <row r="68" s="8" customFormat="1" ht="19.92" customHeight="1">
      <c r="B68" s="185"/>
      <c r="C68" s="186"/>
      <c r="D68" s="187" t="s">
        <v>128</v>
      </c>
      <c r="E68" s="188"/>
      <c r="F68" s="188"/>
      <c r="G68" s="188"/>
      <c r="H68" s="188"/>
      <c r="I68" s="189"/>
      <c r="J68" s="190">
        <f>J301</f>
        <v>0</v>
      </c>
      <c r="K68" s="191"/>
    </row>
    <row r="69" s="8" customFormat="1" ht="19.92" customHeight="1">
      <c r="B69" s="185"/>
      <c r="C69" s="186"/>
      <c r="D69" s="187" t="s">
        <v>129</v>
      </c>
      <c r="E69" s="188"/>
      <c r="F69" s="188"/>
      <c r="G69" s="188"/>
      <c r="H69" s="188"/>
      <c r="I69" s="189"/>
      <c r="J69" s="190">
        <f>J314</f>
        <v>0</v>
      </c>
      <c r="K69" s="191"/>
    </row>
    <row r="70" s="8" customFormat="1" ht="19.92" customHeight="1">
      <c r="B70" s="185"/>
      <c r="C70" s="186"/>
      <c r="D70" s="187" t="s">
        <v>130</v>
      </c>
      <c r="E70" s="188"/>
      <c r="F70" s="188"/>
      <c r="G70" s="188"/>
      <c r="H70" s="188"/>
      <c r="I70" s="189"/>
      <c r="J70" s="190">
        <f>J321</f>
        <v>0</v>
      </c>
      <c r="K70" s="191"/>
    </row>
    <row r="71" s="8" customFormat="1" ht="19.92" customHeight="1">
      <c r="B71" s="185"/>
      <c r="C71" s="186"/>
      <c r="D71" s="187" t="s">
        <v>131</v>
      </c>
      <c r="E71" s="188"/>
      <c r="F71" s="188"/>
      <c r="G71" s="188"/>
      <c r="H71" s="188"/>
      <c r="I71" s="189"/>
      <c r="J71" s="190">
        <f>J325</f>
        <v>0</v>
      </c>
      <c r="K71" s="191"/>
    </row>
    <row r="72" s="7" customFormat="1" ht="24.96" customHeight="1">
      <c r="B72" s="178"/>
      <c r="C72" s="179"/>
      <c r="D72" s="180" t="s">
        <v>132</v>
      </c>
      <c r="E72" s="181"/>
      <c r="F72" s="181"/>
      <c r="G72" s="181"/>
      <c r="H72" s="181"/>
      <c r="I72" s="182"/>
      <c r="J72" s="183">
        <f>J330</f>
        <v>0</v>
      </c>
      <c r="K72" s="184"/>
    </row>
    <row r="73" s="8" customFormat="1" ht="19.92" customHeight="1">
      <c r="B73" s="185"/>
      <c r="C73" s="186"/>
      <c r="D73" s="187" t="s">
        <v>133</v>
      </c>
      <c r="E73" s="188"/>
      <c r="F73" s="188"/>
      <c r="G73" s="188"/>
      <c r="H73" s="188"/>
      <c r="I73" s="189"/>
      <c r="J73" s="190">
        <f>J331</f>
        <v>0</v>
      </c>
      <c r="K73" s="191"/>
    </row>
    <row r="74" s="7" customFormat="1" ht="24.96" customHeight="1">
      <c r="B74" s="178"/>
      <c r="C74" s="179"/>
      <c r="D74" s="180" t="s">
        <v>134</v>
      </c>
      <c r="E74" s="181"/>
      <c r="F74" s="181"/>
      <c r="G74" s="181"/>
      <c r="H74" s="181"/>
      <c r="I74" s="182"/>
      <c r="J74" s="183">
        <f>J337</f>
        <v>0</v>
      </c>
      <c r="K74" s="184"/>
    </row>
    <row r="75" s="8" customFormat="1" ht="19.92" customHeight="1">
      <c r="B75" s="185"/>
      <c r="C75" s="186"/>
      <c r="D75" s="187" t="s">
        <v>135</v>
      </c>
      <c r="E75" s="188"/>
      <c r="F75" s="188"/>
      <c r="G75" s="188"/>
      <c r="H75" s="188"/>
      <c r="I75" s="189"/>
      <c r="J75" s="190">
        <f>J338</f>
        <v>0</v>
      </c>
      <c r="K75" s="191"/>
    </row>
    <row r="76" s="8" customFormat="1" ht="19.92" customHeight="1">
      <c r="B76" s="185"/>
      <c r="C76" s="186"/>
      <c r="D76" s="187" t="s">
        <v>136</v>
      </c>
      <c r="E76" s="188"/>
      <c r="F76" s="188"/>
      <c r="G76" s="188"/>
      <c r="H76" s="188"/>
      <c r="I76" s="189"/>
      <c r="J76" s="190">
        <f>J340</f>
        <v>0</v>
      </c>
      <c r="K76" s="191"/>
    </row>
    <row r="77" s="8" customFormat="1" ht="19.92" customHeight="1">
      <c r="B77" s="185"/>
      <c r="C77" s="186"/>
      <c r="D77" s="187" t="s">
        <v>137</v>
      </c>
      <c r="E77" s="188"/>
      <c r="F77" s="188"/>
      <c r="G77" s="188"/>
      <c r="H77" s="188"/>
      <c r="I77" s="189"/>
      <c r="J77" s="190">
        <f>J344</f>
        <v>0</v>
      </c>
      <c r="K77" s="191"/>
    </row>
    <row r="78" s="8" customFormat="1" ht="19.92" customHeight="1">
      <c r="B78" s="185"/>
      <c r="C78" s="186"/>
      <c r="D78" s="187" t="s">
        <v>138</v>
      </c>
      <c r="E78" s="188"/>
      <c r="F78" s="188"/>
      <c r="G78" s="188"/>
      <c r="H78" s="188"/>
      <c r="I78" s="189"/>
      <c r="J78" s="190">
        <f>J348</f>
        <v>0</v>
      </c>
      <c r="K78" s="191"/>
    </row>
    <row r="79" s="1" customFormat="1" ht="21.84" customHeight="1">
      <c r="B79" s="46"/>
      <c r="C79" s="47"/>
      <c r="D79" s="47"/>
      <c r="E79" s="47"/>
      <c r="F79" s="47"/>
      <c r="G79" s="47"/>
      <c r="H79" s="47"/>
      <c r="I79" s="145"/>
      <c r="J79" s="47"/>
      <c r="K79" s="51"/>
    </row>
    <row r="80" s="1" customFormat="1" ht="6.96" customHeight="1">
      <c r="B80" s="67"/>
      <c r="C80" s="68"/>
      <c r="D80" s="68"/>
      <c r="E80" s="68"/>
      <c r="F80" s="68"/>
      <c r="G80" s="68"/>
      <c r="H80" s="68"/>
      <c r="I80" s="167"/>
      <c r="J80" s="68"/>
      <c r="K80" s="69"/>
    </row>
    <row r="84" s="1" customFormat="1" ht="6.96" customHeight="1">
      <c r="B84" s="70"/>
      <c r="C84" s="71"/>
      <c r="D84" s="71"/>
      <c r="E84" s="71"/>
      <c r="F84" s="71"/>
      <c r="G84" s="71"/>
      <c r="H84" s="71"/>
      <c r="I84" s="170"/>
      <c r="J84" s="71"/>
      <c r="K84" s="71"/>
      <c r="L84" s="72"/>
    </row>
    <row r="85" s="1" customFormat="1" ht="36.96" customHeight="1">
      <c r="B85" s="46"/>
      <c r="C85" s="73" t="s">
        <v>139</v>
      </c>
      <c r="D85" s="74"/>
      <c r="E85" s="74"/>
      <c r="F85" s="74"/>
      <c r="G85" s="74"/>
      <c r="H85" s="74"/>
      <c r="I85" s="192"/>
      <c r="J85" s="74"/>
      <c r="K85" s="74"/>
      <c r="L85" s="72"/>
    </row>
    <row r="86" s="1" customFormat="1" ht="6.96" customHeight="1">
      <c r="B86" s="46"/>
      <c r="C86" s="74"/>
      <c r="D86" s="74"/>
      <c r="E86" s="74"/>
      <c r="F86" s="74"/>
      <c r="G86" s="74"/>
      <c r="H86" s="74"/>
      <c r="I86" s="192"/>
      <c r="J86" s="74"/>
      <c r="K86" s="74"/>
      <c r="L86" s="72"/>
    </row>
    <row r="87" s="1" customFormat="1" ht="14.4" customHeight="1">
      <c r="B87" s="46"/>
      <c r="C87" s="76" t="s">
        <v>18</v>
      </c>
      <c r="D87" s="74"/>
      <c r="E87" s="74"/>
      <c r="F87" s="74"/>
      <c r="G87" s="74"/>
      <c r="H87" s="74"/>
      <c r="I87" s="192"/>
      <c r="J87" s="74"/>
      <c r="K87" s="74"/>
      <c r="L87" s="72"/>
    </row>
    <row r="88" s="1" customFormat="1" ht="16.5" customHeight="1">
      <c r="B88" s="46"/>
      <c r="C88" s="74"/>
      <c r="D88" s="74"/>
      <c r="E88" s="193" t="str">
        <f>E7</f>
        <v>Dolní Brusnice - Zateplení čp.17 - Etapa 1 (zateplení stěn)</v>
      </c>
      <c r="F88" s="76"/>
      <c r="G88" s="76"/>
      <c r="H88" s="76"/>
      <c r="I88" s="192"/>
      <c r="J88" s="74"/>
      <c r="K88" s="74"/>
      <c r="L88" s="72"/>
    </row>
    <row r="89" s="1" customFormat="1" ht="14.4" customHeight="1">
      <c r="B89" s="46"/>
      <c r="C89" s="76" t="s">
        <v>104</v>
      </c>
      <c r="D89" s="74"/>
      <c r="E89" s="74"/>
      <c r="F89" s="74"/>
      <c r="G89" s="74"/>
      <c r="H89" s="74"/>
      <c r="I89" s="192"/>
      <c r="J89" s="74"/>
      <c r="K89" s="74"/>
      <c r="L89" s="72"/>
    </row>
    <row r="90" s="1" customFormat="1" ht="17.25" customHeight="1">
      <c r="B90" s="46"/>
      <c r="C90" s="74"/>
      <c r="D90" s="74"/>
      <c r="E90" s="82" t="str">
        <f>E9</f>
        <v>11 - Zateplení objektu OU</v>
      </c>
      <c r="F90" s="74"/>
      <c r="G90" s="74"/>
      <c r="H90" s="74"/>
      <c r="I90" s="192"/>
      <c r="J90" s="74"/>
      <c r="K90" s="74"/>
      <c r="L90" s="72"/>
    </row>
    <row r="91" s="1" customFormat="1" ht="6.96" customHeight="1">
      <c r="B91" s="46"/>
      <c r="C91" s="74"/>
      <c r="D91" s="74"/>
      <c r="E91" s="74"/>
      <c r="F91" s="74"/>
      <c r="G91" s="74"/>
      <c r="H91" s="74"/>
      <c r="I91" s="192"/>
      <c r="J91" s="74"/>
      <c r="K91" s="74"/>
      <c r="L91" s="72"/>
    </row>
    <row r="92" s="1" customFormat="1" ht="18" customHeight="1">
      <c r="B92" s="46"/>
      <c r="C92" s="76" t="s">
        <v>24</v>
      </c>
      <c r="D92" s="74"/>
      <c r="E92" s="74"/>
      <c r="F92" s="194" t="str">
        <f>F12</f>
        <v xml:space="preserve"> </v>
      </c>
      <c r="G92" s="74"/>
      <c r="H92" s="74"/>
      <c r="I92" s="195" t="s">
        <v>26</v>
      </c>
      <c r="J92" s="85" t="str">
        <f>IF(J12="","",J12)</f>
        <v>1. 2. 2018</v>
      </c>
      <c r="K92" s="74"/>
      <c r="L92" s="72"/>
    </row>
    <row r="93" s="1" customFormat="1" ht="6.96" customHeight="1">
      <c r="B93" s="46"/>
      <c r="C93" s="74"/>
      <c r="D93" s="74"/>
      <c r="E93" s="74"/>
      <c r="F93" s="74"/>
      <c r="G93" s="74"/>
      <c r="H93" s="74"/>
      <c r="I93" s="192"/>
      <c r="J93" s="74"/>
      <c r="K93" s="74"/>
      <c r="L93" s="72"/>
    </row>
    <row r="94" s="1" customFormat="1">
      <c r="B94" s="46"/>
      <c r="C94" s="76" t="s">
        <v>28</v>
      </c>
      <c r="D94" s="74"/>
      <c r="E94" s="74"/>
      <c r="F94" s="194" t="str">
        <f>E15</f>
        <v>Obec Dolní Brusnice</v>
      </c>
      <c r="G94" s="74"/>
      <c r="H94" s="74"/>
      <c r="I94" s="195" t="s">
        <v>34</v>
      </c>
      <c r="J94" s="194" t="str">
        <f>E21</f>
        <v>ApA Vamberk s.r.o.</v>
      </c>
      <c r="K94" s="74"/>
      <c r="L94" s="72"/>
    </row>
    <row r="95" s="1" customFormat="1" ht="14.4" customHeight="1">
      <c r="B95" s="46"/>
      <c r="C95" s="76" t="s">
        <v>32</v>
      </c>
      <c r="D95" s="74"/>
      <c r="E95" s="74"/>
      <c r="F95" s="194" t="str">
        <f>IF(E18="","",E18)</f>
        <v/>
      </c>
      <c r="G95" s="74"/>
      <c r="H95" s="74"/>
      <c r="I95" s="192"/>
      <c r="J95" s="74"/>
      <c r="K95" s="74"/>
      <c r="L95" s="72"/>
    </row>
    <row r="96" s="1" customFormat="1" ht="10.32" customHeight="1">
      <c r="B96" s="46"/>
      <c r="C96" s="74"/>
      <c r="D96" s="74"/>
      <c r="E96" s="74"/>
      <c r="F96" s="74"/>
      <c r="G96" s="74"/>
      <c r="H96" s="74"/>
      <c r="I96" s="192"/>
      <c r="J96" s="74"/>
      <c r="K96" s="74"/>
      <c r="L96" s="72"/>
    </row>
    <row r="97" s="9" customFormat="1" ht="29.28" customHeight="1">
      <c r="B97" s="196"/>
      <c r="C97" s="197" t="s">
        <v>140</v>
      </c>
      <c r="D97" s="198" t="s">
        <v>58</v>
      </c>
      <c r="E97" s="198" t="s">
        <v>54</v>
      </c>
      <c r="F97" s="198" t="s">
        <v>141</v>
      </c>
      <c r="G97" s="198" t="s">
        <v>142</v>
      </c>
      <c r="H97" s="198" t="s">
        <v>143</v>
      </c>
      <c r="I97" s="199" t="s">
        <v>144</v>
      </c>
      <c r="J97" s="198" t="s">
        <v>114</v>
      </c>
      <c r="K97" s="200" t="s">
        <v>145</v>
      </c>
      <c r="L97" s="201"/>
      <c r="M97" s="102" t="s">
        <v>146</v>
      </c>
      <c r="N97" s="103" t="s">
        <v>43</v>
      </c>
      <c r="O97" s="103" t="s">
        <v>147</v>
      </c>
      <c r="P97" s="103" t="s">
        <v>148</v>
      </c>
      <c r="Q97" s="103" t="s">
        <v>149</v>
      </c>
      <c r="R97" s="103" t="s">
        <v>150</v>
      </c>
      <c r="S97" s="103" t="s">
        <v>151</v>
      </c>
      <c r="T97" s="104" t="s">
        <v>152</v>
      </c>
    </row>
    <row r="98" s="1" customFormat="1" ht="29.28" customHeight="1">
      <c r="B98" s="46"/>
      <c r="C98" s="108" t="s">
        <v>115</v>
      </c>
      <c r="D98" s="74"/>
      <c r="E98" s="74"/>
      <c r="F98" s="74"/>
      <c r="G98" s="74"/>
      <c r="H98" s="74"/>
      <c r="I98" s="192"/>
      <c r="J98" s="202">
        <f>BK98</f>
        <v>0</v>
      </c>
      <c r="K98" s="74"/>
      <c r="L98" s="72"/>
      <c r="M98" s="105"/>
      <c r="N98" s="106"/>
      <c r="O98" s="106"/>
      <c r="P98" s="203">
        <f>P99+P262+P330+P337</f>
        <v>0</v>
      </c>
      <c r="Q98" s="106"/>
      <c r="R98" s="203">
        <f>R99+R262+R330+R337</f>
        <v>8.9724764799999992</v>
      </c>
      <c r="S98" s="106"/>
      <c r="T98" s="204">
        <f>T99+T262+T330+T337</f>
        <v>3.5977597000000001</v>
      </c>
      <c r="AT98" s="24" t="s">
        <v>72</v>
      </c>
      <c r="AU98" s="24" t="s">
        <v>116</v>
      </c>
      <c r="BK98" s="205">
        <f>BK99+BK262+BK330+BK337</f>
        <v>0</v>
      </c>
    </row>
    <row r="99" s="10" customFormat="1" ht="37.44" customHeight="1">
      <c r="B99" s="206"/>
      <c r="C99" s="207"/>
      <c r="D99" s="208" t="s">
        <v>72</v>
      </c>
      <c r="E99" s="209" t="s">
        <v>153</v>
      </c>
      <c r="F99" s="209" t="s">
        <v>154</v>
      </c>
      <c r="G99" s="207"/>
      <c r="H99" s="207"/>
      <c r="I99" s="210"/>
      <c r="J99" s="211">
        <f>BK99</f>
        <v>0</v>
      </c>
      <c r="K99" s="207"/>
      <c r="L99" s="212"/>
      <c r="M99" s="213"/>
      <c r="N99" s="214"/>
      <c r="O99" s="214"/>
      <c r="P99" s="215">
        <f>P100+P108+P216+P255+P260</f>
        <v>0</v>
      </c>
      <c r="Q99" s="214"/>
      <c r="R99" s="215">
        <f>R100+R108+R216+R255+R260</f>
        <v>8.7445701699999994</v>
      </c>
      <c r="S99" s="214"/>
      <c r="T99" s="216">
        <f>T100+T108+T216+T255+T260</f>
        <v>3.2474530000000001</v>
      </c>
      <c r="AR99" s="217" t="s">
        <v>81</v>
      </c>
      <c r="AT99" s="218" t="s">
        <v>72</v>
      </c>
      <c r="AU99" s="218" t="s">
        <v>73</v>
      </c>
      <c r="AY99" s="217" t="s">
        <v>155</v>
      </c>
      <c r="BK99" s="219">
        <f>BK100+BK108+BK216+BK255+BK260</f>
        <v>0</v>
      </c>
    </row>
    <row r="100" s="10" customFormat="1" ht="19.92" customHeight="1">
      <c r="B100" s="206"/>
      <c r="C100" s="207"/>
      <c r="D100" s="208" t="s">
        <v>72</v>
      </c>
      <c r="E100" s="220" t="s">
        <v>81</v>
      </c>
      <c r="F100" s="220" t="s">
        <v>156</v>
      </c>
      <c r="G100" s="207"/>
      <c r="H100" s="207"/>
      <c r="I100" s="210"/>
      <c r="J100" s="221">
        <f>BK100</f>
        <v>0</v>
      </c>
      <c r="K100" s="207"/>
      <c r="L100" s="212"/>
      <c r="M100" s="213"/>
      <c r="N100" s="214"/>
      <c r="O100" s="214"/>
      <c r="P100" s="215">
        <f>SUM(P101:P107)</f>
        <v>0</v>
      </c>
      <c r="Q100" s="214"/>
      <c r="R100" s="215">
        <f>SUM(R101:R107)</f>
        <v>0</v>
      </c>
      <c r="S100" s="214"/>
      <c r="T100" s="216">
        <f>SUM(T101:T107)</f>
        <v>0</v>
      </c>
      <c r="AR100" s="217" t="s">
        <v>81</v>
      </c>
      <c r="AT100" s="218" t="s">
        <v>72</v>
      </c>
      <c r="AU100" s="218" t="s">
        <v>81</v>
      </c>
      <c r="AY100" s="217" t="s">
        <v>155</v>
      </c>
      <c r="BK100" s="219">
        <f>SUM(BK101:BK107)</f>
        <v>0</v>
      </c>
    </row>
    <row r="101" s="1" customFormat="1" ht="25.5" customHeight="1">
      <c r="B101" s="46"/>
      <c r="C101" s="222" t="s">
        <v>81</v>
      </c>
      <c r="D101" s="222" t="s">
        <v>157</v>
      </c>
      <c r="E101" s="223" t="s">
        <v>158</v>
      </c>
      <c r="F101" s="224" t="s">
        <v>159</v>
      </c>
      <c r="G101" s="225" t="s">
        <v>160</v>
      </c>
      <c r="H101" s="226">
        <v>2.6000000000000001</v>
      </c>
      <c r="I101" s="227"/>
      <c r="J101" s="228">
        <f>ROUND(I101*H101,2)</f>
        <v>0</v>
      </c>
      <c r="K101" s="224" t="s">
        <v>161</v>
      </c>
      <c r="L101" s="72"/>
      <c r="M101" s="229" t="s">
        <v>23</v>
      </c>
      <c r="N101" s="230" t="s">
        <v>44</v>
      </c>
      <c r="O101" s="47"/>
      <c r="P101" s="231">
        <f>O101*H101</f>
        <v>0</v>
      </c>
      <c r="Q101" s="231">
        <v>0</v>
      </c>
      <c r="R101" s="231">
        <f>Q101*H101</f>
        <v>0</v>
      </c>
      <c r="S101" s="231">
        <v>0</v>
      </c>
      <c r="T101" s="232">
        <f>S101*H101</f>
        <v>0</v>
      </c>
      <c r="AR101" s="24" t="s">
        <v>162</v>
      </c>
      <c r="AT101" s="24" t="s">
        <v>157</v>
      </c>
      <c r="AU101" s="24" t="s">
        <v>83</v>
      </c>
      <c r="AY101" s="24" t="s">
        <v>155</v>
      </c>
      <c r="BE101" s="233">
        <f>IF(N101="základní",J101,0)</f>
        <v>0</v>
      </c>
      <c r="BF101" s="233">
        <f>IF(N101="snížená",J101,0)</f>
        <v>0</v>
      </c>
      <c r="BG101" s="233">
        <f>IF(N101="zákl. přenesená",J101,0)</f>
        <v>0</v>
      </c>
      <c r="BH101" s="233">
        <f>IF(N101="sníž. přenesená",J101,0)</f>
        <v>0</v>
      </c>
      <c r="BI101" s="233">
        <f>IF(N101="nulová",J101,0)</f>
        <v>0</v>
      </c>
      <c r="BJ101" s="24" t="s">
        <v>81</v>
      </c>
      <c r="BK101" s="233">
        <f>ROUND(I101*H101,2)</f>
        <v>0</v>
      </c>
      <c r="BL101" s="24" t="s">
        <v>162</v>
      </c>
      <c r="BM101" s="24" t="s">
        <v>163</v>
      </c>
    </row>
    <row r="102" s="11" customFormat="1">
      <c r="B102" s="234"/>
      <c r="C102" s="235"/>
      <c r="D102" s="236" t="s">
        <v>164</v>
      </c>
      <c r="E102" s="237" t="s">
        <v>23</v>
      </c>
      <c r="F102" s="238" t="s">
        <v>165</v>
      </c>
      <c r="G102" s="235"/>
      <c r="H102" s="239">
        <v>2.6000000000000001</v>
      </c>
      <c r="I102" s="240"/>
      <c r="J102" s="235"/>
      <c r="K102" s="235"/>
      <c r="L102" s="241"/>
      <c r="M102" s="242"/>
      <c r="N102" s="243"/>
      <c r="O102" s="243"/>
      <c r="P102" s="243"/>
      <c r="Q102" s="243"/>
      <c r="R102" s="243"/>
      <c r="S102" s="243"/>
      <c r="T102" s="244"/>
      <c r="AT102" s="245" t="s">
        <v>164</v>
      </c>
      <c r="AU102" s="245" t="s">
        <v>83</v>
      </c>
      <c r="AV102" s="11" t="s">
        <v>83</v>
      </c>
      <c r="AW102" s="11" t="s">
        <v>36</v>
      </c>
      <c r="AX102" s="11" t="s">
        <v>81</v>
      </c>
      <c r="AY102" s="245" t="s">
        <v>155</v>
      </c>
    </row>
    <row r="103" s="1" customFormat="1" ht="38.25" customHeight="1">
      <c r="B103" s="46"/>
      <c r="C103" s="222" t="s">
        <v>83</v>
      </c>
      <c r="D103" s="222" t="s">
        <v>157</v>
      </c>
      <c r="E103" s="223" t="s">
        <v>166</v>
      </c>
      <c r="F103" s="224" t="s">
        <v>167</v>
      </c>
      <c r="G103" s="225" t="s">
        <v>160</v>
      </c>
      <c r="H103" s="226">
        <v>2.6000000000000001</v>
      </c>
      <c r="I103" s="227"/>
      <c r="J103" s="228">
        <f>ROUND(I103*H103,2)</f>
        <v>0</v>
      </c>
      <c r="K103" s="224" t="s">
        <v>161</v>
      </c>
      <c r="L103" s="72"/>
      <c r="M103" s="229" t="s">
        <v>23</v>
      </c>
      <c r="N103" s="230" t="s">
        <v>44</v>
      </c>
      <c r="O103" s="47"/>
      <c r="P103" s="231">
        <f>O103*H103</f>
        <v>0</v>
      </c>
      <c r="Q103" s="231">
        <v>0</v>
      </c>
      <c r="R103" s="231">
        <f>Q103*H103</f>
        <v>0</v>
      </c>
      <c r="S103" s="231">
        <v>0</v>
      </c>
      <c r="T103" s="232">
        <f>S103*H103</f>
        <v>0</v>
      </c>
      <c r="AR103" s="24" t="s">
        <v>162</v>
      </c>
      <c r="AT103" s="24" t="s">
        <v>157</v>
      </c>
      <c r="AU103" s="24" t="s">
        <v>83</v>
      </c>
      <c r="AY103" s="24" t="s">
        <v>155</v>
      </c>
      <c r="BE103" s="233">
        <f>IF(N103="základní",J103,0)</f>
        <v>0</v>
      </c>
      <c r="BF103" s="233">
        <f>IF(N103="snížená",J103,0)</f>
        <v>0</v>
      </c>
      <c r="BG103" s="233">
        <f>IF(N103="zákl. přenesená",J103,0)</f>
        <v>0</v>
      </c>
      <c r="BH103" s="233">
        <f>IF(N103="sníž. přenesená",J103,0)</f>
        <v>0</v>
      </c>
      <c r="BI103" s="233">
        <f>IF(N103="nulová",J103,0)</f>
        <v>0</v>
      </c>
      <c r="BJ103" s="24" t="s">
        <v>81</v>
      </c>
      <c r="BK103" s="233">
        <f>ROUND(I103*H103,2)</f>
        <v>0</v>
      </c>
      <c r="BL103" s="24" t="s">
        <v>162</v>
      </c>
      <c r="BM103" s="24" t="s">
        <v>168</v>
      </c>
    </row>
    <row r="104" s="1" customFormat="1" ht="25.5" customHeight="1">
      <c r="B104" s="46"/>
      <c r="C104" s="222" t="s">
        <v>169</v>
      </c>
      <c r="D104" s="222" t="s">
        <v>157</v>
      </c>
      <c r="E104" s="223" t="s">
        <v>170</v>
      </c>
      <c r="F104" s="224" t="s">
        <v>171</v>
      </c>
      <c r="G104" s="225" t="s">
        <v>160</v>
      </c>
      <c r="H104" s="226">
        <v>2.6000000000000001</v>
      </c>
      <c r="I104" s="227"/>
      <c r="J104" s="228">
        <f>ROUND(I104*H104,2)</f>
        <v>0</v>
      </c>
      <c r="K104" s="224" t="s">
        <v>23</v>
      </c>
      <c r="L104" s="72"/>
      <c r="M104" s="229" t="s">
        <v>23</v>
      </c>
      <c r="N104" s="230" t="s">
        <v>44</v>
      </c>
      <c r="O104" s="47"/>
      <c r="P104" s="231">
        <f>O104*H104</f>
        <v>0</v>
      </c>
      <c r="Q104" s="231">
        <v>0</v>
      </c>
      <c r="R104" s="231">
        <f>Q104*H104</f>
        <v>0</v>
      </c>
      <c r="S104" s="231">
        <v>0</v>
      </c>
      <c r="T104" s="232">
        <f>S104*H104</f>
        <v>0</v>
      </c>
      <c r="AR104" s="24" t="s">
        <v>162</v>
      </c>
      <c r="AT104" s="24" t="s">
        <v>157</v>
      </c>
      <c r="AU104" s="24" t="s">
        <v>83</v>
      </c>
      <c r="AY104" s="24" t="s">
        <v>155</v>
      </c>
      <c r="BE104" s="233">
        <f>IF(N104="základní",J104,0)</f>
        <v>0</v>
      </c>
      <c r="BF104" s="233">
        <f>IF(N104="snížená",J104,0)</f>
        <v>0</v>
      </c>
      <c r="BG104" s="233">
        <f>IF(N104="zákl. přenesená",J104,0)</f>
        <v>0</v>
      </c>
      <c r="BH104" s="233">
        <f>IF(N104="sníž. přenesená",J104,0)</f>
        <v>0</v>
      </c>
      <c r="BI104" s="233">
        <f>IF(N104="nulová",J104,0)</f>
        <v>0</v>
      </c>
      <c r="BJ104" s="24" t="s">
        <v>81</v>
      </c>
      <c r="BK104" s="233">
        <f>ROUND(I104*H104,2)</f>
        <v>0</v>
      </c>
      <c r="BL104" s="24" t="s">
        <v>162</v>
      </c>
      <c r="BM104" s="24" t="s">
        <v>172</v>
      </c>
    </row>
    <row r="105" s="1" customFormat="1" ht="25.5" customHeight="1">
      <c r="B105" s="46"/>
      <c r="C105" s="222" t="s">
        <v>162</v>
      </c>
      <c r="D105" s="222" t="s">
        <v>157</v>
      </c>
      <c r="E105" s="223" t="s">
        <v>173</v>
      </c>
      <c r="F105" s="224" t="s">
        <v>174</v>
      </c>
      <c r="G105" s="225" t="s">
        <v>160</v>
      </c>
      <c r="H105" s="226">
        <v>2.6000000000000001</v>
      </c>
      <c r="I105" s="227"/>
      <c r="J105" s="228">
        <f>ROUND(I105*H105,2)</f>
        <v>0</v>
      </c>
      <c r="K105" s="224" t="s">
        <v>161</v>
      </c>
      <c r="L105" s="72"/>
      <c r="M105" s="229" t="s">
        <v>23</v>
      </c>
      <c r="N105" s="230" t="s">
        <v>44</v>
      </c>
      <c r="O105" s="47"/>
      <c r="P105" s="231">
        <f>O105*H105</f>
        <v>0</v>
      </c>
      <c r="Q105" s="231">
        <v>0</v>
      </c>
      <c r="R105" s="231">
        <f>Q105*H105</f>
        <v>0</v>
      </c>
      <c r="S105" s="231">
        <v>0</v>
      </c>
      <c r="T105" s="232">
        <f>S105*H105</f>
        <v>0</v>
      </c>
      <c r="AR105" s="24" t="s">
        <v>162</v>
      </c>
      <c r="AT105" s="24" t="s">
        <v>157</v>
      </c>
      <c r="AU105" s="24" t="s">
        <v>83</v>
      </c>
      <c r="AY105" s="24" t="s">
        <v>155</v>
      </c>
      <c r="BE105" s="233">
        <f>IF(N105="základní",J105,0)</f>
        <v>0</v>
      </c>
      <c r="BF105" s="233">
        <f>IF(N105="snížená",J105,0)</f>
        <v>0</v>
      </c>
      <c r="BG105" s="233">
        <f>IF(N105="zákl. přenesená",J105,0)</f>
        <v>0</v>
      </c>
      <c r="BH105" s="233">
        <f>IF(N105="sníž. přenesená",J105,0)</f>
        <v>0</v>
      </c>
      <c r="BI105" s="233">
        <f>IF(N105="nulová",J105,0)</f>
        <v>0</v>
      </c>
      <c r="BJ105" s="24" t="s">
        <v>81</v>
      </c>
      <c r="BK105" s="233">
        <f>ROUND(I105*H105,2)</f>
        <v>0</v>
      </c>
      <c r="BL105" s="24" t="s">
        <v>162</v>
      </c>
      <c r="BM105" s="24" t="s">
        <v>175</v>
      </c>
    </row>
    <row r="106" s="1" customFormat="1" ht="16.5" customHeight="1">
      <c r="B106" s="46"/>
      <c r="C106" s="222" t="s">
        <v>176</v>
      </c>
      <c r="D106" s="222" t="s">
        <v>157</v>
      </c>
      <c r="E106" s="223" t="s">
        <v>177</v>
      </c>
      <c r="F106" s="224" t="s">
        <v>178</v>
      </c>
      <c r="G106" s="225" t="s">
        <v>160</v>
      </c>
      <c r="H106" s="226">
        <v>2.6000000000000001</v>
      </c>
      <c r="I106" s="227"/>
      <c r="J106" s="228">
        <f>ROUND(I106*H106,2)</f>
        <v>0</v>
      </c>
      <c r="K106" s="224" t="s">
        <v>161</v>
      </c>
      <c r="L106" s="72"/>
      <c r="M106" s="229" t="s">
        <v>23</v>
      </c>
      <c r="N106" s="230" t="s">
        <v>44</v>
      </c>
      <c r="O106" s="47"/>
      <c r="P106" s="231">
        <f>O106*H106</f>
        <v>0</v>
      </c>
      <c r="Q106" s="231">
        <v>0</v>
      </c>
      <c r="R106" s="231">
        <f>Q106*H106</f>
        <v>0</v>
      </c>
      <c r="S106" s="231">
        <v>0</v>
      </c>
      <c r="T106" s="232">
        <f>S106*H106</f>
        <v>0</v>
      </c>
      <c r="AR106" s="24" t="s">
        <v>162</v>
      </c>
      <c r="AT106" s="24" t="s">
        <v>157</v>
      </c>
      <c r="AU106" s="24" t="s">
        <v>83</v>
      </c>
      <c r="AY106" s="24" t="s">
        <v>155</v>
      </c>
      <c r="BE106" s="233">
        <f>IF(N106="základní",J106,0)</f>
        <v>0</v>
      </c>
      <c r="BF106" s="233">
        <f>IF(N106="snížená",J106,0)</f>
        <v>0</v>
      </c>
      <c r="BG106" s="233">
        <f>IF(N106="zákl. přenesená",J106,0)</f>
        <v>0</v>
      </c>
      <c r="BH106" s="233">
        <f>IF(N106="sníž. přenesená",J106,0)</f>
        <v>0</v>
      </c>
      <c r="BI106" s="233">
        <f>IF(N106="nulová",J106,0)</f>
        <v>0</v>
      </c>
      <c r="BJ106" s="24" t="s">
        <v>81</v>
      </c>
      <c r="BK106" s="233">
        <f>ROUND(I106*H106,2)</f>
        <v>0</v>
      </c>
      <c r="BL106" s="24" t="s">
        <v>162</v>
      </c>
      <c r="BM106" s="24" t="s">
        <v>179</v>
      </c>
    </row>
    <row r="107" s="1" customFormat="1" ht="16.5" customHeight="1">
      <c r="B107" s="46"/>
      <c r="C107" s="222" t="s">
        <v>180</v>
      </c>
      <c r="D107" s="222" t="s">
        <v>157</v>
      </c>
      <c r="E107" s="223" t="s">
        <v>181</v>
      </c>
      <c r="F107" s="224" t="s">
        <v>182</v>
      </c>
      <c r="G107" s="225" t="s">
        <v>160</v>
      </c>
      <c r="H107" s="226">
        <v>2.6000000000000001</v>
      </c>
      <c r="I107" s="227"/>
      <c r="J107" s="228">
        <f>ROUND(I107*H107,2)</f>
        <v>0</v>
      </c>
      <c r="K107" s="224" t="s">
        <v>23</v>
      </c>
      <c r="L107" s="72"/>
      <c r="M107" s="229" t="s">
        <v>23</v>
      </c>
      <c r="N107" s="230" t="s">
        <v>44</v>
      </c>
      <c r="O107" s="47"/>
      <c r="P107" s="231">
        <f>O107*H107</f>
        <v>0</v>
      </c>
      <c r="Q107" s="231">
        <v>0</v>
      </c>
      <c r="R107" s="231">
        <f>Q107*H107</f>
        <v>0</v>
      </c>
      <c r="S107" s="231">
        <v>0</v>
      </c>
      <c r="T107" s="232">
        <f>S107*H107</f>
        <v>0</v>
      </c>
      <c r="AR107" s="24" t="s">
        <v>162</v>
      </c>
      <c r="AT107" s="24" t="s">
        <v>157</v>
      </c>
      <c r="AU107" s="24" t="s">
        <v>83</v>
      </c>
      <c r="AY107" s="24" t="s">
        <v>155</v>
      </c>
      <c r="BE107" s="233">
        <f>IF(N107="základní",J107,0)</f>
        <v>0</v>
      </c>
      <c r="BF107" s="233">
        <f>IF(N107="snížená",J107,0)</f>
        <v>0</v>
      </c>
      <c r="BG107" s="233">
        <f>IF(N107="zákl. přenesená",J107,0)</f>
        <v>0</v>
      </c>
      <c r="BH107" s="233">
        <f>IF(N107="sníž. přenesená",J107,0)</f>
        <v>0</v>
      </c>
      <c r="BI107" s="233">
        <f>IF(N107="nulová",J107,0)</f>
        <v>0</v>
      </c>
      <c r="BJ107" s="24" t="s">
        <v>81</v>
      </c>
      <c r="BK107" s="233">
        <f>ROUND(I107*H107,2)</f>
        <v>0</v>
      </c>
      <c r="BL107" s="24" t="s">
        <v>162</v>
      </c>
      <c r="BM107" s="24" t="s">
        <v>183</v>
      </c>
    </row>
    <row r="108" s="10" customFormat="1" ht="29.88" customHeight="1">
      <c r="B108" s="206"/>
      <c r="C108" s="207"/>
      <c r="D108" s="208" t="s">
        <v>72</v>
      </c>
      <c r="E108" s="220" t="s">
        <v>180</v>
      </c>
      <c r="F108" s="220" t="s">
        <v>184</v>
      </c>
      <c r="G108" s="207"/>
      <c r="H108" s="207"/>
      <c r="I108" s="210"/>
      <c r="J108" s="221">
        <f>BK108</f>
        <v>0</v>
      </c>
      <c r="K108" s="207"/>
      <c r="L108" s="212"/>
      <c r="M108" s="213"/>
      <c r="N108" s="214"/>
      <c r="O108" s="214"/>
      <c r="P108" s="215">
        <f>SUM(P109:P215)</f>
        <v>0</v>
      </c>
      <c r="Q108" s="214"/>
      <c r="R108" s="215">
        <f>SUM(R109:R215)</f>
        <v>8.7398901699999989</v>
      </c>
      <c r="S108" s="214"/>
      <c r="T108" s="216">
        <f>SUM(T109:T215)</f>
        <v>0</v>
      </c>
      <c r="AR108" s="217" t="s">
        <v>81</v>
      </c>
      <c r="AT108" s="218" t="s">
        <v>72</v>
      </c>
      <c r="AU108" s="218" t="s">
        <v>81</v>
      </c>
      <c r="AY108" s="217" t="s">
        <v>155</v>
      </c>
      <c r="BK108" s="219">
        <f>SUM(BK109:BK215)</f>
        <v>0</v>
      </c>
    </row>
    <row r="109" s="1" customFormat="1" ht="16.5" customHeight="1">
      <c r="B109" s="46"/>
      <c r="C109" s="222" t="s">
        <v>185</v>
      </c>
      <c r="D109" s="222" t="s">
        <v>157</v>
      </c>
      <c r="E109" s="223" t="s">
        <v>186</v>
      </c>
      <c r="F109" s="224" t="s">
        <v>187</v>
      </c>
      <c r="G109" s="225" t="s">
        <v>188</v>
      </c>
      <c r="H109" s="226">
        <v>0.23999999999999999</v>
      </c>
      <c r="I109" s="227"/>
      <c r="J109" s="228">
        <f>ROUND(I109*H109,2)</f>
        <v>0</v>
      </c>
      <c r="K109" s="224" t="s">
        <v>161</v>
      </c>
      <c r="L109" s="72"/>
      <c r="M109" s="229" t="s">
        <v>23</v>
      </c>
      <c r="N109" s="230" t="s">
        <v>44</v>
      </c>
      <c r="O109" s="47"/>
      <c r="P109" s="231">
        <f>O109*H109</f>
        <v>0</v>
      </c>
      <c r="Q109" s="231">
        <v>0.041529999999999997</v>
      </c>
      <c r="R109" s="231">
        <f>Q109*H109</f>
        <v>0.009967199999999999</v>
      </c>
      <c r="S109" s="231">
        <v>0</v>
      </c>
      <c r="T109" s="232">
        <f>S109*H109</f>
        <v>0</v>
      </c>
      <c r="AR109" s="24" t="s">
        <v>162</v>
      </c>
      <c r="AT109" s="24" t="s">
        <v>157</v>
      </c>
      <c r="AU109" s="24" t="s">
        <v>83</v>
      </c>
      <c r="AY109" s="24" t="s">
        <v>155</v>
      </c>
      <c r="BE109" s="233">
        <f>IF(N109="základní",J109,0)</f>
        <v>0</v>
      </c>
      <c r="BF109" s="233">
        <f>IF(N109="snížená",J109,0)</f>
        <v>0</v>
      </c>
      <c r="BG109" s="233">
        <f>IF(N109="zákl. přenesená",J109,0)</f>
        <v>0</v>
      </c>
      <c r="BH109" s="233">
        <f>IF(N109="sníž. přenesená",J109,0)</f>
        <v>0</v>
      </c>
      <c r="BI109" s="233">
        <f>IF(N109="nulová",J109,0)</f>
        <v>0</v>
      </c>
      <c r="BJ109" s="24" t="s">
        <v>81</v>
      </c>
      <c r="BK109" s="233">
        <f>ROUND(I109*H109,2)</f>
        <v>0</v>
      </c>
      <c r="BL109" s="24" t="s">
        <v>162</v>
      </c>
      <c r="BM109" s="24" t="s">
        <v>189</v>
      </c>
    </row>
    <row r="110" s="11" customFormat="1">
      <c r="B110" s="234"/>
      <c r="C110" s="235"/>
      <c r="D110" s="236" t="s">
        <v>164</v>
      </c>
      <c r="E110" s="237" t="s">
        <v>23</v>
      </c>
      <c r="F110" s="238" t="s">
        <v>190</v>
      </c>
      <c r="G110" s="235"/>
      <c r="H110" s="239">
        <v>0.23999999999999999</v>
      </c>
      <c r="I110" s="240"/>
      <c r="J110" s="235"/>
      <c r="K110" s="235"/>
      <c r="L110" s="241"/>
      <c r="M110" s="242"/>
      <c r="N110" s="243"/>
      <c r="O110" s="243"/>
      <c r="P110" s="243"/>
      <c r="Q110" s="243"/>
      <c r="R110" s="243"/>
      <c r="S110" s="243"/>
      <c r="T110" s="244"/>
      <c r="AT110" s="245" t="s">
        <v>164</v>
      </c>
      <c r="AU110" s="245" t="s">
        <v>83</v>
      </c>
      <c r="AV110" s="11" t="s">
        <v>83</v>
      </c>
      <c r="AW110" s="11" t="s">
        <v>36</v>
      </c>
      <c r="AX110" s="11" t="s">
        <v>81</v>
      </c>
      <c r="AY110" s="245" t="s">
        <v>155</v>
      </c>
    </row>
    <row r="111" s="1" customFormat="1" ht="25.5" customHeight="1">
      <c r="B111" s="46"/>
      <c r="C111" s="222" t="s">
        <v>191</v>
      </c>
      <c r="D111" s="222" t="s">
        <v>157</v>
      </c>
      <c r="E111" s="223" t="s">
        <v>192</v>
      </c>
      <c r="F111" s="224" t="s">
        <v>193</v>
      </c>
      <c r="G111" s="225" t="s">
        <v>188</v>
      </c>
      <c r="H111" s="226">
        <v>45.502000000000002</v>
      </c>
      <c r="I111" s="227"/>
      <c r="J111" s="228">
        <f>ROUND(I111*H111,2)</f>
        <v>0</v>
      </c>
      <c r="K111" s="224" t="s">
        <v>161</v>
      </c>
      <c r="L111" s="72"/>
      <c r="M111" s="229" t="s">
        <v>23</v>
      </c>
      <c r="N111" s="230" t="s">
        <v>44</v>
      </c>
      <c r="O111" s="47"/>
      <c r="P111" s="231">
        <f>O111*H111</f>
        <v>0</v>
      </c>
      <c r="Q111" s="231">
        <v>0.00025999999999999998</v>
      </c>
      <c r="R111" s="231">
        <f>Q111*H111</f>
        <v>0.011830519999999999</v>
      </c>
      <c r="S111" s="231">
        <v>0</v>
      </c>
      <c r="T111" s="232">
        <f>S111*H111</f>
        <v>0</v>
      </c>
      <c r="AR111" s="24" t="s">
        <v>162</v>
      </c>
      <c r="AT111" s="24" t="s">
        <v>157</v>
      </c>
      <c r="AU111" s="24" t="s">
        <v>83</v>
      </c>
      <c r="AY111" s="24" t="s">
        <v>155</v>
      </c>
      <c r="BE111" s="233">
        <f>IF(N111="základní",J111,0)</f>
        <v>0</v>
      </c>
      <c r="BF111" s="233">
        <f>IF(N111="snížená",J111,0)</f>
        <v>0</v>
      </c>
      <c r="BG111" s="233">
        <f>IF(N111="zákl. přenesená",J111,0)</f>
        <v>0</v>
      </c>
      <c r="BH111" s="233">
        <f>IF(N111="sníž. přenesená",J111,0)</f>
        <v>0</v>
      </c>
      <c r="BI111" s="233">
        <f>IF(N111="nulová",J111,0)</f>
        <v>0</v>
      </c>
      <c r="BJ111" s="24" t="s">
        <v>81</v>
      </c>
      <c r="BK111" s="233">
        <f>ROUND(I111*H111,2)</f>
        <v>0</v>
      </c>
      <c r="BL111" s="24" t="s">
        <v>162</v>
      </c>
      <c r="BM111" s="24" t="s">
        <v>194</v>
      </c>
    </row>
    <row r="112" s="12" customFormat="1">
      <c r="B112" s="246"/>
      <c r="C112" s="247"/>
      <c r="D112" s="236" t="s">
        <v>164</v>
      </c>
      <c r="E112" s="248" t="s">
        <v>23</v>
      </c>
      <c r="F112" s="249" t="s">
        <v>195</v>
      </c>
      <c r="G112" s="247"/>
      <c r="H112" s="248" t="s">
        <v>23</v>
      </c>
      <c r="I112" s="250"/>
      <c r="J112" s="247"/>
      <c r="K112" s="247"/>
      <c r="L112" s="251"/>
      <c r="M112" s="252"/>
      <c r="N112" s="253"/>
      <c r="O112" s="253"/>
      <c r="P112" s="253"/>
      <c r="Q112" s="253"/>
      <c r="R112" s="253"/>
      <c r="S112" s="253"/>
      <c r="T112" s="254"/>
      <c r="AT112" s="255" t="s">
        <v>164</v>
      </c>
      <c r="AU112" s="255" t="s">
        <v>83</v>
      </c>
      <c r="AV112" s="12" t="s">
        <v>81</v>
      </c>
      <c r="AW112" s="12" t="s">
        <v>36</v>
      </c>
      <c r="AX112" s="12" t="s">
        <v>73</v>
      </c>
      <c r="AY112" s="255" t="s">
        <v>155</v>
      </c>
    </row>
    <row r="113" s="11" customFormat="1">
      <c r="B113" s="234"/>
      <c r="C113" s="235"/>
      <c r="D113" s="236" t="s">
        <v>164</v>
      </c>
      <c r="E113" s="237" t="s">
        <v>23</v>
      </c>
      <c r="F113" s="238" t="s">
        <v>110</v>
      </c>
      <c r="G113" s="235"/>
      <c r="H113" s="239">
        <v>19.032</v>
      </c>
      <c r="I113" s="240"/>
      <c r="J113" s="235"/>
      <c r="K113" s="235"/>
      <c r="L113" s="241"/>
      <c r="M113" s="242"/>
      <c r="N113" s="243"/>
      <c r="O113" s="243"/>
      <c r="P113" s="243"/>
      <c r="Q113" s="243"/>
      <c r="R113" s="243"/>
      <c r="S113" s="243"/>
      <c r="T113" s="244"/>
      <c r="AT113" s="245" t="s">
        <v>164</v>
      </c>
      <c r="AU113" s="245" t="s">
        <v>83</v>
      </c>
      <c r="AV113" s="11" t="s">
        <v>83</v>
      </c>
      <c r="AW113" s="11" t="s">
        <v>36</v>
      </c>
      <c r="AX113" s="11" t="s">
        <v>73</v>
      </c>
      <c r="AY113" s="245" t="s">
        <v>155</v>
      </c>
    </row>
    <row r="114" s="11" customFormat="1">
      <c r="B114" s="234"/>
      <c r="C114" s="235"/>
      <c r="D114" s="236" t="s">
        <v>164</v>
      </c>
      <c r="E114" s="237" t="s">
        <v>23</v>
      </c>
      <c r="F114" s="238" t="s">
        <v>196</v>
      </c>
      <c r="G114" s="235"/>
      <c r="H114" s="239">
        <v>20.82</v>
      </c>
      <c r="I114" s="240"/>
      <c r="J114" s="235"/>
      <c r="K114" s="235"/>
      <c r="L114" s="241"/>
      <c r="M114" s="242"/>
      <c r="N114" s="243"/>
      <c r="O114" s="243"/>
      <c r="P114" s="243"/>
      <c r="Q114" s="243"/>
      <c r="R114" s="243"/>
      <c r="S114" s="243"/>
      <c r="T114" s="244"/>
      <c r="AT114" s="245" t="s">
        <v>164</v>
      </c>
      <c r="AU114" s="245" t="s">
        <v>83</v>
      </c>
      <c r="AV114" s="11" t="s">
        <v>83</v>
      </c>
      <c r="AW114" s="11" t="s">
        <v>36</v>
      </c>
      <c r="AX114" s="11" t="s">
        <v>73</v>
      </c>
      <c r="AY114" s="245" t="s">
        <v>155</v>
      </c>
    </row>
    <row r="115" s="11" customFormat="1">
      <c r="B115" s="234"/>
      <c r="C115" s="235"/>
      <c r="D115" s="236" t="s">
        <v>164</v>
      </c>
      <c r="E115" s="237" t="s">
        <v>23</v>
      </c>
      <c r="F115" s="238" t="s">
        <v>197</v>
      </c>
      <c r="G115" s="235"/>
      <c r="H115" s="239">
        <v>3.1499999999999999</v>
      </c>
      <c r="I115" s="240"/>
      <c r="J115" s="235"/>
      <c r="K115" s="235"/>
      <c r="L115" s="241"/>
      <c r="M115" s="242"/>
      <c r="N115" s="243"/>
      <c r="O115" s="243"/>
      <c r="P115" s="243"/>
      <c r="Q115" s="243"/>
      <c r="R115" s="243"/>
      <c r="S115" s="243"/>
      <c r="T115" s="244"/>
      <c r="AT115" s="245" t="s">
        <v>164</v>
      </c>
      <c r="AU115" s="245" t="s">
        <v>83</v>
      </c>
      <c r="AV115" s="11" t="s">
        <v>83</v>
      </c>
      <c r="AW115" s="11" t="s">
        <v>36</v>
      </c>
      <c r="AX115" s="11" t="s">
        <v>73</v>
      </c>
      <c r="AY115" s="245" t="s">
        <v>155</v>
      </c>
    </row>
    <row r="116" s="11" customFormat="1">
      <c r="B116" s="234"/>
      <c r="C116" s="235"/>
      <c r="D116" s="236" t="s">
        <v>164</v>
      </c>
      <c r="E116" s="237" t="s">
        <v>23</v>
      </c>
      <c r="F116" s="238" t="s">
        <v>198</v>
      </c>
      <c r="G116" s="235"/>
      <c r="H116" s="239">
        <v>2.5</v>
      </c>
      <c r="I116" s="240"/>
      <c r="J116" s="235"/>
      <c r="K116" s="235"/>
      <c r="L116" s="241"/>
      <c r="M116" s="242"/>
      <c r="N116" s="243"/>
      <c r="O116" s="243"/>
      <c r="P116" s="243"/>
      <c r="Q116" s="243"/>
      <c r="R116" s="243"/>
      <c r="S116" s="243"/>
      <c r="T116" s="244"/>
      <c r="AT116" s="245" t="s">
        <v>164</v>
      </c>
      <c r="AU116" s="245" t="s">
        <v>83</v>
      </c>
      <c r="AV116" s="11" t="s">
        <v>83</v>
      </c>
      <c r="AW116" s="11" t="s">
        <v>36</v>
      </c>
      <c r="AX116" s="11" t="s">
        <v>73</v>
      </c>
      <c r="AY116" s="245" t="s">
        <v>155</v>
      </c>
    </row>
    <row r="117" s="13" customFormat="1">
      <c r="B117" s="256"/>
      <c r="C117" s="257"/>
      <c r="D117" s="236" t="s">
        <v>164</v>
      </c>
      <c r="E117" s="258" t="s">
        <v>23</v>
      </c>
      <c r="F117" s="259" t="s">
        <v>199</v>
      </c>
      <c r="G117" s="257"/>
      <c r="H117" s="260">
        <v>45.502000000000002</v>
      </c>
      <c r="I117" s="261"/>
      <c r="J117" s="257"/>
      <c r="K117" s="257"/>
      <c r="L117" s="262"/>
      <c r="M117" s="263"/>
      <c r="N117" s="264"/>
      <c r="O117" s="264"/>
      <c r="P117" s="264"/>
      <c r="Q117" s="264"/>
      <c r="R117" s="264"/>
      <c r="S117" s="264"/>
      <c r="T117" s="265"/>
      <c r="AT117" s="266" t="s">
        <v>164</v>
      </c>
      <c r="AU117" s="266" t="s">
        <v>83</v>
      </c>
      <c r="AV117" s="13" t="s">
        <v>169</v>
      </c>
      <c r="AW117" s="13" t="s">
        <v>36</v>
      </c>
      <c r="AX117" s="13" t="s">
        <v>81</v>
      </c>
      <c r="AY117" s="266" t="s">
        <v>155</v>
      </c>
    </row>
    <row r="118" s="1" customFormat="1" ht="16.5" customHeight="1">
      <c r="B118" s="46"/>
      <c r="C118" s="222" t="s">
        <v>200</v>
      </c>
      <c r="D118" s="222" t="s">
        <v>157</v>
      </c>
      <c r="E118" s="223" t="s">
        <v>201</v>
      </c>
      <c r="F118" s="224" t="s">
        <v>202</v>
      </c>
      <c r="G118" s="225" t="s">
        <v>188</v>
      </c>
      <c r="H118" s="226">
        <v>21.135000000000002</v>
      </c>
      <c r="I118" s="227"/>
      <c r="J118" s="228">
        <f>ROUND(I118*H118,2)</f>
        <v>0</v>
      </c>
      <c r="K118" s="224" t="s">
        <v>161</v>
      </c>
      <c r="L118" s="72"/>
      <c r="M118" s="229" t="s">
        <v>23</v>
      </c>
      <c r="N118" s="230" t="s">
        <v>44</v>
      </c>
      <c r="O118" s="47"/>
      <c r="P118" s="231">
        <f>O118*H118</f>
        <v>0</v>
      </c>
      <c r="Q118" s="231">
        <v>0.038899999999999997</v>
      </c>
      <c r="R118" s="231">
        <f>Q118*H118</f>
        <v>0.82215150000000004</v>
      </c>
      <c r="S118" s="231">
        <v>0</v>
      </c>
      <c r="T118" s="232">
        <f>S118*H118</f>
        <v>0</v>
      </c>
      <c r="AR118" s="24" t="s">
        <v>162</v>
      </c>
      <c r="AT118" s="24" t="s">
        <v>157</v>
      </c>
      <c r="AU118" s="24" t="s">
        <v>83</v>
      </c>
      <c r="AY118" s="24" t="s">
        <v>155</v>
      </c>
      <c r="BE118" s="233">
        <f>IF(N118="základní",J118,0)</f>
        <v>0</v>
      </c>
      <c r="BF118" s="233">
        <f>IF(N118="snížená",J118,0)</f>
        <v>0</v>
      </c>
      <c r="BG118" s="233">
        <f>IF(N118="zákl. přenesená",J118,0)</f>
        <v>0</v>
      </c>
      <c r="BH118" s="233">
        <f>IF(N118="sníž. přenesená",J118,0)</f>
        <v>0</v>
      </c>
      <c r="BI118" s="233">
        <f>IF(N118="nulová",J118,0)</f>
        <v>0</v>
      </c>
      <c r="BJ118" s="24" t="s">
        <v>81</v>
      </c>
      <c r="BK118" s="233">
        <f>ROUND(I118*H118,2)</f>
        <v>0</v>
      </c>
      <c r="BL118" s="24" t="s">
        <v>162</v>
      </c>
      <c r="BM118" s="24" t="s">
        <v>203</v>
      </c>
    </row>
    <row r="119" s="11" customFormat="1">
      <c r="B119" s="234"/>
      <c r="C119" s="235"/>
      <c r="D119" s="236" t="s">
        <v>164</v>
      </c>
      <c r="E119" s="237" t="s">
        <v>23</v>
      </c>
      <c r="F119" s="238" t="s">
        <v>204</v>
      </c>
      <c r="G119" s="235"/>
      <c r="H119" s="239">
        <v>20.82</v>
      </c>
      <c r="I119" s="240"/>
      <c r="J119" s="235"/>
      <c r="K119" s="235"/>
      <c r="L119" s="241"/>
      <c r="M119" s="242"/>
      <c r="N119" s="243"/>
      <c r="O119" s="243"/>
      <c r="P119" s="243"/>
      <c r="Q119" s="243"/>
      <c r="R119" s="243"/>
      <c r="S119" s="243"/>
      <c r="T119" s="244"/>
      <c r="AT119" s="245" t="s">
        <v>164</v>
      </c>
      <c r="AU119" s="245" t="s">
        <v>83</v>
      </c>
      <c r="AV119" s="11" t="s">
        <v>83</v>
      </c>
      <c r="AW119" s="11" t="s">
        <v>36</v>
      </c>
      <c r="AX119" s="11" t="s">
        <v>73</v>
      </c>
      <c r="AY119" s="245" t="s">
        <v>155</v>
      </c>
    </row>
    <row r="120" s="11" customFormat="1">
      <c r="B120" s="234"/>
      <c r="C120" s="235"/>
      <c r="D120" s="236" t="s">
        <v>164</v>
      </c>
      <c r="E120" s="237" t="s">
        <v>23</v>
      </c>
      <c r="F120" s="238" t="s">
        <v>205</v>
      </c>
      <c r="G120" s="235"/>
      <c r="H120" s="239">
        <v>0.315</v>
      </c>
      <c r="I120" s="240"/>
      <c r="J120" s="235"/>
      <c r="K120" s="235"/>
      <c r="L120" s="241"/>
      <c r="M120" s="242"/>
      <c r="N120" s="243"/>
      <c r="O120" s="243"/>
      <c r="P120" s="243"/>
      <c r="Q120" s="243"/>
      <c r="R120" s="243"/>
      <c r="S120" s="243"/>
      <c r="T120" s="244"/>
      <c r="AT120" s="245" t="s">
        <v>164</v>
      </c>
      <c r="AU120" s="245" t="s">
        <v>83</v>
      </c>
      <c r="AV120" s="11" t="s">
        <v>83</v>
      </c>
      <c r="AW120" s="11" t="s">
        <v>36</v>
      </c>
      <c r="AX120" s="11" t="s">
        <v>73</v>
      </c>
      <c r="AY120" s="245" t="s">
        <v>155</v>
      </c>
    </row>
    <row r="121" s="13" customFormat="1">
      <c r="B121" s="256"/>
      <c r="C121" s="257"/>
      <c r="D121" s="236" t="s">
        <v>164</v>
      </c>
      <c r="E121" s="258" t="s">
        <v>23</v>
      </c>
      <c r="F121" s="259" t="s">
        <v>199</v>
      </c>
      <c r="G121" s="257"/>
      <c r="H121" s="260">
        <v>21.135000000000002</v>
      </c>
      <c r="I121" s="261"/>
      <c r="J121" s="257"/>
      <c r="K121" s="257"/>
      <c r="L121" s="262"/>
      <c r="M121" s="263"/>
      <c r="N121" s="264"/>
      <c r="O121" s="264"/>
      <c r="P121" s="264"/>
      <c r="Q121" s="264"/>
      <c r="R121" s="264"/>
      <c r="S121" s="264"/>
      <c r="T121" s="265"/>
      <c r="AT121" s="266" t="s">
        <v>164</v>
      </c>
      <c r="AU121" s="266" t="s">
        <v>83</v>
      </c>
      <c r="AV121" s="13" t="s">
        <v>169</v>
      </c>
      <c r="AW121" s="13" t="s">
        <v>36</v>
      </c>
      <c r="AX121" s="13" t="s">
        <v>81</v>
      </c>
      <c r="AY121" s="266" t="s">
        <v>155</v>
      </c>
    </row>
    <row r="122" s="1" customFormat="1" ht="16.5" customHeight="1">
      <c r="B122" s="46"/>
      <c r="C122" s="222" t="s">
        <v>206</v>
      </c>
      <c r="D122" s="222" t="s">
        <v>157</v>
      </c>
      <c r="E122" s="223" t="s">
        <v>207</v>
      </c>
      <c r="F122" s="224" t="s">
        <v>208</v>
      </c>
      <c r="G122" s="225" t="s">
        <v>188</v>
      </c>
      <c r="H122" s="226">
        <v>0.78000000000000003</v>
      </c>
      <c r="I122" s="227"/>
      <c r="J122" s="228">
        <f>ROUND(I122*H122,2)</f>
        <v>0</v>
      </c>
      <c r="K122" s="224" t="s">
        <v>161</v>
      </c>
      <c r="L122" s="72"/>
      <c r="M122" s="229" t="s">
        <v>23</v>
      </c>
      <c r="N122" s="230" t="s">
        <v>44</v>
      </c>
      <c r="O122" s="47"/>
      <c r="P122" s="231">
        <f>O122*H122</f>
        <v>0</v>
      </c>
      <c r="Q122" s="231">
        <v>0.041529999999999997</v>
      </c>
      <c r="R122" s="231">
        <f>Q122*H122</f>
        <v>0.032393399999999996</v>
      </c>
      <c r="S122" s="231">
        <v>0</v>
      </c>
      <c r="T122" s="232">
        <f>S122*H122</f>
        <v>0</v>
      </c>
      <c r="AR122" s="24" t="s">
        <v>162</v>
      </c>
      <c r="AT122" s="24" t="s">
        <v>157</v>
      </c>
      <c r="AU122" s="24" t="s">
        <v>83</v>
      </c>
      <c r="AY122" s="24" t="s">
        <v>155</v>
      </c>
      <c r="BE122" s="233">
        <f>IF(N122="základní",J122,0)</f>
        <v>0</v>
      </c>
      <c r="BF122" s="233">
        <f>IF(N122="snížená",J122,0)</f>
        <v>0</v>
      </c>
      <c r="BG122" s="233">
        <f>IF(N122="zákl. přenesená",J122,0)</f>
        <v>0</v>
      </c>
      <c r="BH122" s="233">
        <f>IF(N122="sníž. přenesená",J122,0)</f>
        <v>0</v>
      </c>
      <c r="BI122" s="233">
        <f>IF(N122="nulová",J122,0)</f>
        <v>0</v>
      </c>
      <c r="BJ122" s="24" t="s">
        <v>81</v>
      </c>
      <c r="BK122" s="233">
        <f>ROUND(I122*H122,2)</f>
        <v>0</v>
      </c>
      <c r="BL122" s="24" t="s">
        <v>162</v>
      </c>
      <c r="BM122" s="24" t="s">
        <v>209</v>
      </c>
    </row>
    <row r="123" s="11" customFormat="1">
      <c r="B123" s="234"/>
      <c r="C123" s="235"/>
      <c r="D123" s="236" t="s">
        <v>164</v>
      </c>
      <c r="E123" s="237" t="s">
        <v>23</v>
      </c>
      <c r="F123" s="238" t="s">
        <v>210</v>
      </c>
      <c r="G123" s="235"/>
      <c r="H123" s="239">
        <v>0.78000000000000003</v>
      </c>
      <c r="I123" s="240"/>
      <c r="J123" s="235"/>
      <c r="K123" s="235"/>
      <c r="L123" s="241"/>
      <c r="M123" s="242"/>
      <c r="N123" s="243"/>
      <c r="O123" s="243"/>
      <c r="P123" s="243"/>
      <c r="Q123" s="243"/>
      <c r="R123" s="243"/>
      <c r="S123" s="243"/>
      <c r="T123" s="244"/>
      <c r="AT123" s="245" t="s">
        <v>164</v>
      </c>
      <c r="AU123" s="245" t="s">
        <v>83</v>
      </c>
      <c r="AV123" s="11" t="s">
        <v>83</v>
      </c>
      <c r="AW123" s="11" t="s">
        <v>36</v>
      </c>
      <c r="AX123" s="11" t="s">
        <v>81</v>
      </c>
      <c r="AY123" s="245" t="s">
        <v>155</v>
      </c>
    </row>
    <row r="124" s="1" customFormat="1" ht="16.5" customHeight="1">
      <c r="B124" s="46"/>
      <c r="C124" s="222" t="s">
        <v>78</v>
      </c>
      <c r="D124" s="222" t="s">
        <v>157</v>
      </c>
      <c r="E124" s="223" t="s">
        <v>211</v>
      </c>
      <c r="F124" s="224" t="s">
        <v>212</v>
      </c>
      <c r="G124" s="225" t="s">
        <v>188</v>
      </c>
      <c r="H124" s="226">
        <v>19.032</v>
      </c>
      <c r="I124" s="227"/>
      <c r="J124" s="228">
        <f>ROUND(I124*H124,2)</f>
        <v>0</v>
      </c>
      <c r="K124" s="224" t="s">
        <v>161</v>
      </c>
      <c r="L124" s="72"/>
      <c r="M124" s="229" t="s">
        <v>23</v>
      </c>
      <c r="N124" s="230" t="s">
        <v>44</v>
      </c>
      <c r="O124" s="47"/>
      <c r="P124" s="231">
        <f>O124*H124</f>
        <v>0</v>
      </c>
      <c r="Q124" s="231">
        <v>0.047399999999999998</v>
      </c>
      <c r="R124" s="231">
        <f>Q124*H124</f>
        <v>0.90211679999999994</v>
      </c>
      <c r="S124" s="231">
        <v>0</v>
      </c>
      <c r="T124" s="232">
        <f>S124*H124</f>
        <v>0</v>
      </c>
      <c r="AR124" s="24" t="s">
        <v>162</v>
      </c>
      <c r="AT124" s="24" t="s">
        <v>157</v>
      </c>
      <c r="AU124" s="24" t="s">
        <v>83</v>
      </c>
      <c r="AY124" s="24" t="s">
        <v>155</v>
      </c>
      <c r="BE124" s="233">
        <f>IF(N124="základní",J124,0)</f>
        <v>0</v>
      </c>
      <c r="BF124" s="233">
        <f>IF(N124="snížená",J124,0)</f>
        <v>0</v>
      </c>
      <c r="BG124" s="233">
        <f>IF(N124="zákl. přenesená",J124,0)</f>
        <v>0</v>
      </c>
      <c r="BH124" s="233">
        <f>IF(N124="sníž. přenesená",J124,0)</f>
        <v>0</v>
      </c>
      <c r="BI124" s="233">
        <f>IF(N124="nulová",J124,0)</f>
        <v>0</v>
      </c>
      <c r="BJ124" s="24" t="s">
        <v>81</v>
      </c>
      <c r="BK124" s="233">
        <f>ROUND(I124*H124,2)</f>
        <v>0</v>
      </c>
      <c r="BL124" s="24" t="s">
        <v>162</v>
      </c>
      <c r="BM124" s="24" t="s">
        <v>213</v>
      </c>
    </row>
    <row r="125" s="11" customFormat="1">
      <c r="B125" s="234"/>
      <c r="C125" s="235"/>
      <c r="D125" s="236" t="s">
        <v>164</v>
      </c>
      <c r="E125" s="237" t="s">
        <v>23</v>
      </c>
      <c r="F125" s="238" t="s">
        <v>214</v>
      </c>
      <c r="G125" s="235"/>
      <c r="H125" s="239">
        <v>19.032</v>
      </c>
      <c r="I125" s="240"/>
      <c r="J125" s="235"/>
      <c r="K125" s="235"/>
      <c r="L125" s="241"/>
      <c r="M125" s="242"/>
      <c r="N125" s="243"/>
      <c r="O125" s="243"/>
      <c r="P125" s="243"/>
      <c r="Q125" s="243"/>
      <c r="R125" s="243"/>
      <c r="S125" s="243"/>
      <c r="T125" s="244"/>
      <c r="AT125" s="245" t="s">
        <v>164</v>
      </c>
      <c r="AU125" s="245" t="s">
        <v>83</v>
      </c>
      <c r="AV125" s="11" t="s">
        <v>83</v>
      </c>
      <c r="AW125" s="11" t="s">
        <v>36</v>
      </c>
      <c r="AX125" s="11" t="s">
        <v>81</v>
      </c>
      <c r="AY125" s="245" t="s">
        <v>155</v>
      </c>
    </row>
    <row r="126" s="1" customFormat="1" ht="25.5" customHeight="1">
      <c r="B126" s="46"/>
      <c r="C126" s="222" t="s">
        <v>215</v>
      </c>
      <c r="D126" s="222" t="s">
        <v>157</v>
      </c>
      <c r="E126" s="223" t="s">
        <v>216</v>
      </c>
      <c r="F126" s="224" t="s">
        <v>217</v>
      </c>
      <c r="G126" s="225" t="s">
        <v>188</v>
      </c>
      <c r="H126" s="226">
        <v>3.0150000000000001</v>
      </c>
      <c r="I126" s="227"/>
      <c r="J126" s="228">
        <f>ROUND(I126*H126,2)</f>
        <v>0</v>
      </c>
      <c r="K126" s="224" t="s">
        <v>161</v>
      </c>
      <c r="L126" s="72"/>
      <c r="M126" s="229" t="s">
        <v>23</v>
      </c>
      <c r="N126" s="230" t="s">
        <v>44</v>
      </c>
      <c r="O126" s="47"/>
      <c r="P126" s="231">
        <f>O126*H126</f>
        <v>0</v>
      </c>
      <c r="Q126" s="231">
        <v>0.0082799999999999992</v>
      </c>
      <c r="R126" s="231">
        <f>Q126*H126</f>
        <v>0.024964199999999999</v>
      </c>
      <c r="S126" s="231">
        <v>0</v>
      </c>
      <c r="T126" s="232">
        <f>S126*H126</f>
        <v>0</v>
      </c>
      <c r="AR126" s="24" t="s">
        <v>162</v>
      </c>
      <c r="AT126" s="24" t="s">
        <v>157</v>
      </c>
      <c r="AU126" s="24" t="s">
        <v>83</v>
      </c>
      <c r="AY126" s="24" t="s">
        <v>155</v>
      </c>
      <c r="BE126" s="233">
        <f>IF(N126="základní",J126,0)</f>
        <v>0</v>
      </c>
      <c r="BF126" s="233">
        <f>IF(N126="snížená",J126,0)</f>
        <v>0</v>
      </c>
      <c r="BG126" s="233">
        <f>IF(N126="zákl. přenesená",J126,0)</f>
        <v>0</v>
      </c>
      <c r="BH126" s="233">
        <f>IF(N126="sníž. přenesená",J126,0)</f>
        <v>0</v>
      </c>
      <c r="BI126" s="233">
        <f>IF(N126="nulová",J126,0)</f>
        <v>0</v>
      </c>
      <c r="BJ126" s="24" t="s">
        <v>81</v>
      </c>
      <c r="BK126" s="233">
        <f>ROUND(I126*H126,2)</f>
        <v>0</v>
      </c>
      <c r="BL126" s="24" t="s">
        <v>162</v>
      </c>
      <c r="BM126" s="24" t="s">
        <v>218</v>
      </c>
    </row>
    <row r="127" s="11" customFormat="1">
      <c r="B127" s="234"/>
      <c r="C127" s="235"/>
      <c r="D127" s="236" t="s">
        <v>164</v>
      </c>
      <c r="E127" s="237" t="s">
        <v>23</v>
      </c>
      <c r="F127" s="238" t="s">
        <v>219</v>
      </c>
      <c r="G127" s="235"/>
      <c r="H127" s="239">
        <v>3.0150000000000001</v>
      </c>
      <c r="I127" s="240"/>
      <c r="J127" s="235"/>
      <c r="K127" s="235"/>
      <c r="L127" s="241"/>
      <c r="M127" s="242"/>
      <c r="N127" s="243"/>
      <c r="O127" s="243"/>
      <c r="P127" s="243"/>
      <c r="Q127" s="243"/>
      <c r="R127" s="243"/>
      <c r="S127" s="243"/>
      <c r="T127" s="244"/>
      <c r="AT127" s="245" t="s">
        <v>164</v>
      </c>
      <c r="AU127" s="245" t="s">
        <v>83</v>
      </c>
      <c r="AV127" s="11" t="s">
        <v>83</v>
      </c>
      <c r="AW127" s="11" t="s">
        <v>36</v>
      </c>
      <c r="AX127" s="11" t="s">
        <v>81</v>
      </c>
      <c r="AY127" s="245" t="s">
        <v>155</v>
      </c>
    </row>
    <row r="128" s="1" customFormat="1" ht="16.5" customHeight="1">
      <c r="B128" s="46"/>
      <c r="C128" s="267" t="s">
        <v>220</v>
      </c>
      <c r="D128" s="267" t="s">
        <v>221</v>
      </c>
      <c r="E128" s="268" t="s">
        <v>222</v>
      </c>
      <c r="F128" s="269" t="s">
        <v>223</v>
      </c>
      <c r="G128" s="270" t="s">
        <v>188</v>
      </c>
      <c r="H128" s="271">
        <v>4</v>
      </c>
      <c r="I128" s="272"/>
      <c r="J128" s="273">
        <f>ROUND(I128*H128,2)</f>
        <v>0</v>
      </c>
      <c r="K128" s="269" t="s">
        <v>161</v>
      </c>
      <c r="L128" s="274"/>
      <c r="M128" s="275" t="s">
        <v>23</v>
      </c>
      <c r="N128" s="276" t="s">
        <v>44</v>
      </c>
      <c r="O128" s="47"/>
      <c r="P128" s="231">
        <f>O128*H128</f>
        <v>0</v>
      </c>
      <c r="Q128" s="231">
        <v>0.00175</v>
      </c>
      <c r="R128" s="231">
        <f>Q128*H128</f>
        <v>0.0070000000000000001</v>
      </c>
      <c r="S128" s="231">
        <v>0</v>
      </c>
      <c r="T128" s="232">
        <f>S128*H128</f>
        <v>0</v>
      </c>
      <c r="AR128" s="24" t="s">
        <v>191</v>
      </c>
      <c r="AT128" s="24" t="s">
        <v>221</v>
      </c>
      <c r="AU128" s="24" t="s">
        <v>83</v>
      </c>
      <c r="AY128" s="24" t="s">
        <v>155</v>
      </c>
      <c r="BE128" s="233">
        <f>IF(N128="základní",J128,0)</f>
        <v>0</v>
      </c>
      <c r="BF128" s="233">
        <f>IF(N128="snížená",J128,0)</f>
        <v>0</v>
      </c>
      <c r="BG128" s="233">
        <f>IF(N128="zákl. přenesená",J128,0)</f>
        <v>0</v>
      </c>
      <c r="BH128" s="233">
        <f>IF(N128="sníž. přenesená",J128,0)</f>
        <v>0</v>
      </c>
      <c r="BI128" s="233">
        <f>IF(N128="nulová",J128,0)</f>
        <v>0</v>
      </c>
      <c r="BJ128" s="24" t="s">
        <v>81</v>
      </c>
      <c r="BK128" s="233">
        <f>ROUND(I128*H128,2)</f>
        <v>0</v>
      </c>
      <c r="BL128" s="24" t="s">
        <v>162</v>
      </c>
      <c r="BM128" s="24" t="s">
        <v>224</v>
      </c>
    </row>
    <row r="129" s="1" customFormat="1" ht="38.25" customHeight="1">
      <c r="B129" s="46"/>
      <c r="C129" s="222" t="s">
        <v>225</v>
      </c>
      <c r="D129" s="222" t="s">
        <v>157</v>
      </c>
      <c r="E129" s="223" t="s">
        <v>226</v>
      </c>
      <c r="F129" s="224" t="s">
        <v>227</v>
      </c>
      <c r="G129" s="225" t="s">
        <v>188</v>
      </c>
      <c r="H129" s="226">
        <v>1.5600000000000001</v>
      </c>
      <c r="I129" s="227"/>
      <c r="J129" s="228">
        <f>ROUND(I129*H129,2)</f>
        <v>0</v>
      </c>
      <c r="K129" s="224" t="s">
        <v>161</v>
      </c>
      <c r="L129" s="72"/>
      <c r="M129" s="229" t="s">
        <v>23</v>
      </c>
      <c r="N129" s="230" t="s">
        <v>44</v>
      </c>
      <c r="O129" s="47"/>
      <c r="P129" s="231">
        <f>O129*H129</f>
        <v>0</v>
      </c>
      <c r="Q129" s="231">
        <v>0.0026800000000000001</v>
      </c>
      <c r="R129" s="231">
        <f>Q129*H129</f>
        <v>0.0041808000000000001</v>
      </c>
      <c r="S129" s="231">
        <v>0</v>
      </c>
      <c r="T129" s="232">
        <f>S129*H129</f>
        <v>0</v>
      </c>
      <c r="AR129" s="24" t="s">
        <v>162</v>
      </c>
      <c r="AT129" s="24" t="s">
        <v>157</v>
      </c>
      <c r="AU129" s="24" t="s">
        <v>83</v>
      </c>
      <c r="AY129" s="24" t="s">
        <v>155</v>
      </c>
      <c r="BE129" s="233">
        <f>IF(N129="základní",J129,0)</f>
        <v>0</v>
      </c>
      <c r="BF129" s="233">
        <f>IF(N129="snížená",J129,0)</f>
        <v>0</v>
      </c>
      <c r="BG129" s="233">
        <f>IF(N129="zákl. přenesená",J129,0)</f>
        <v>0</v>
      </c>
      <c r="BH129" s="233">
        <f>IF(N129="sníž. přenesená",J129,0)</f>
        <v>0</v>
      </c>
      <c r="BI129" s="233">
        <f>IF(N129="nulová",J129,0)</f>
        <v>0</v>
      </c>
      <c r="BJ129" s="24" t="s">
        <v>81</v>
      </c>
      <c r="BK129" s="233">
        <f>ROUND(I129*H129,2)</f>
        <v>0</v>
      </c>
      <c r="BL129" s="24" t="s">
        <v>162</v>
      </c>
      <c r="BM129" s="24" t="s">
        <v>228</v>
      </c>
    </row>
    <row r="130" s="11" customFormat="1">
      <c r="B130" s="234"/>
      <c r="C130" s="235"/>
      <c r="D130" s="236" t="s">
        <v>164</v>
      </c>
      <c r="E130" s="237" t="s">
        <v>23</v>
      </c>
      <c r="F130" s="238" t="s">
        <v>229</v>
      </c>
      <c r="G130" s="235"/>
      <c r="H130" s="239">
        <v>1.5600000000000001</v>
      </c>
      <c r="I130" s="240"/>
      <c r="J130" s="235"/>
      <c r="K130" s="235"/>
      <c r="L130" s="241"/>
      <c r="M130" s="242"/>
      <c r="N130" s="243"/>
      <c r="O130" s="243"/>
      <c r="P130" s="243"/>
      <c r="Q130" s="243"/>
      <c r="R130" s="243"/>
      <c r="S130" s="243"/>
      <c r="T130" s="244"/>
      <c r="AT130" s="245" t="s">
        <v>164</v>
      </c>
      <c r="AU130" s="245" t="s">
        <v>83</v>
      </c>
      <c r="AV130" s="11" t="s">
        <v>83</v>
      </c>
      <c r="AW130" s="11" t="s">
        <v>36</v>
      </c>
      <c r="AX130" s="11" t="s">
        <v>81</v>
      </c>
      <c r="AY130" s="245" t="s">
        <v>155</v>
      </c>
    </row>
    <row r="131" s="1" customFormat="1" ht="25.5" customHeight="1">
      <c r="B131" s="46"/>
      <c r="C131" s="222" t="s">
        <v>10</v>
      </c>
      <c r="D131" s="222" t="s">
        <v>157</v>
      </c>
      <c r="E131" s="223" t="s">
        <v>230</v>
      </c>
      <c r="F131" s="224" t="s">
        <v>231</v>
      </c>
      <c r="G131" s="225" t="s">
        <v>188</v>
      </c>
      <c r="H131" s="226">
        <v>213.453</v>
      </c>
      <c r="I131" s="227"/>
      <c r="J131" s="228">
        <f>ROUND(I131*H131,2)</f>
        <v>0</v>
      </c>
      <c r="K131" s="224" t="s">
        <v>161</v>
      </c>
      <c r="L131" s="72"/>
      <c r="M131" s="229" t="s">
        <v>23</v>
      </c>
      <c r="N131" s="230" t="s">
        <v>44</v>
      </c>
      <c r="O131" s="47"/>
      <c r="P131" s="231">
        <f>O131*H131</f>
        <v>0</v>
      </c>
      <c r="Q131" s="231">
        <v>0.0085000000000000006</v>
      </c>
      <c r="R131" s="231">
        <f>Q131*H131</f>
        <v>1.8143505000000002</v>
      </c>
      <c r="S131" s="231">
        <v>0</v>
      </c>
      <c r="T131" s="232">
        <f>S131*H131</f>
        <v>0</v>
      </c>
      <c r="AR131" s="24" t="s">
        <v>162</v>
      </c>
      <c r="AT131" s="24" t="s">
        <v>157</v>
      </c>
      <c r="AU131" s="24" t="s">
        <v>83</v>
      </c>
      <c r="AY131" s="24" t="s">
        <v>155</v>
      </c>
      <c r="BE131" s="233">
        <f>IF(N131="základní",J131,0)</f>
        <v>0</v>
      </c>
      <c r="BF131" s="233">
        <f>IF(N131="snížená",J131,0)</f>
        <v>0</v>
      </c>
      <c r="BG131" s="233">
        <f>IF(N131="zákl. přenesená",J131,0)</f>
        <v>0</v>
      </c>
      <c r="BH131" s="233">
        <f>IF(N131="sníž. přenesená",J131,0)</f>
        <v>0</v>
      </c>
      <c r="BI131" s="233">
        <f>IF(N131="nulová",J131,0)</f>
        <v>0</v>
      </c>
      <c r="BJ131" s="24" t="s">
        <v>81</v>
      </c>
      <c r="BK131" s="233">
        <f>ROUND(I131*H131,2)</f>
        <v>0</v>
      </c>
      <c r="BL131" s="24" t="s">
        <v>162</v>
      </c>
      <c r="BM131" s="24" t="s">
        <v>232</v>
      </c>
    </row>
    <row r="132" s="11" customFormat="1">
      <c r="B132" s="234"/>
      <c r="C132" s="235"/>
      <c r="D132" s="236" t="s">
        <v>164</v>
      </c>
      <c r="E132" s="237" t="s">
        <v>23</v>
      </c>
      <c r="F132" s="238" t="s">
        <v>233</v>
      </c>
      <c r="G132" s="235"/>
      <c r="H132" s="239">
        <v>235.71199999999999</v>
      </c>
      <c r="I132" s="240"/>
      <c r="J132" s="235"/>
      <c r="K132" s="235"/>
      <c r="L132" s="241"/>
      <c r="M132" s="242"/>
      <c r="N132" s="243"/>
      <c r="O132" s="243"/>
      <c r="P132" s="243"/>
      <c r="Q132" s="243"/>
      <c r="R132" s="243"/>
      <c r="S132" s="243"/>
      <c r="T132" s="244"/>
      <c r="AT132" s="245" t="s">
        <v>164</v>
      </c>
      <c r="AU132" s="245" t="s">
        <v>83</v>
      </c>
      <c r="AV132" s="11" t="s">
        <v>83</v>
      </c>
      <c r="AW132" s="11" t="s">
        <v>36</v>
      </c>
      <c r="AX132" s="11" t="s">
        <v>73</v>
      </c>
      <c r="AY132" s="245" t="s">
        <v>155</v>
      </c>
    </row>
    <row r="133" s="11" customFormat="1">
      <c r="B133" s="234"/>
      <c r="C133" s="235"/>
      <c r="D133" s="236" t="s">
        <v>164</v>
      </c>
      <c r="E133" s="237" t="s">
        <v>23</v>
      </c>
      <c r="F133" s="238" t="s">
        <v>234</v>
      </c>
      <c r="G133" s="235"/>
      <c r="H133" s="239">
        <v>-13.313000000000001</v>
      </c>
      <c r="I133" s="240"/>
      <c r="J133" s="235"/>
      <c r="K133" s="235"/>
      <c r="L133" s="241"/>
      <c r="M133" s="242"/>
      <c r="N133" s="243"/>
      <c r="O133" s="243"/>
      <c r="P133" s="243"/>
      <c r="Q133" s="243"/>
      <c r="R133" s="243"/>
      <c r="S133" s="243"/>
      <c r="T133" s="244"/>
      <c r="AT133" s="245" t="s">
        <v>164</v>
      </c>
      <c r="AU133" s="245" t="s">
        <v>83</v>
      </c>
      <c r="AV133" s="11" t="s">
        <v>83</v>
      </c>
      <c r="AW133" s="11" t="s">
        <v>36</v>
      </c>
      <c r="AX133" s="11" t="s">
        <v>73</v>
      </c>
      <c r="AY133" s="245" t="s">
        <v>155</v>
      </c>
    </row>
    <row r="134" s="11" customFormat="1">
      <c r="B134" s="234"/>
      <c r="C134" s="235"/>
      <c r="D134" s="236" t="s">
        <v>164</v>
      </c>
      <c r="E134" s="237" t="s">
        <v>23</v>
      </c>
      <c r="F134" s="238" t="s">
        <v>235</v>
      </c>
      <c r="G134" s="235"/>
      <c r="H134" s="239">
        <v>-14.358000000000001</v>
      </c>
      <c r="I134" s="240"/>
      <c r="J134" s="235"/>
      <c r="K134" s="235"/>
      <c r="L134" s="241"/>
      <c r="M134" s="242"/>
      <c r="N134" s="243"/>
      <c r="O134" s="243"/>
      <c r="P134" s="243"/>
      <c r="Q134" s="243"/>
      <c r="R134" s="243"/>
      <c r="S134" s="243"/>
      <c r="T134" s="244"/>
      <c r="AT134" s="245" t="s">
        <v>164</v>
      </c>
      <c r="AU134" s="245" t="s">
        <v>83</v>
      </c>
      <c r="AV134" s="11" t="s">
        <v>83</v>
      </c>
      <c r="AW134" s="11" t="s">
        <v>36</v>
      </c>
      <c r="AX134" s="11" t="s">
        <v>73</v>
      </c>
      <c r="AY134" s="245" t="s">
        <v>155</v>
      </c>
    </row>
    <row r="135" s="11" customFormat="1">
      <c r="B135" s="234"/>
      <c r="C135" s="235"/>
      <c r="D135" s="236" t="s">
        <v>164</v>
      </c>
      <c r="E135" s="237" t="s">
        <v>23</v>
      </c>
      <c r="F135" s="238" t="s">
        <v>236</v>
      </c>
      <c r="G135" s="235"/>
      <c r="H135" s="239">
        <v>-13.619999999999999</v>
      </c>
      <c r="I135" s="240"/>
      <c r="J135" s="235"/>
      <c r="K135" s="235"/>
      <c r="L135" s="241"/>
      <c r="M135" s="242"/>
      <c r="N135" s="243"/>
      <c r="O135" s="243"/>
      <c r="P135" s="243"/>
      <c r="Q135" s="243"/>
      <c r="R135" s="243"/>
      <c r="S135" s="243"/>
      <c r="T135" s="244"/>
      <c r="AT135" s="245" t="s">
        <v>164</v>
      </c>
      <c r="AU135" s="245" t="s">
        <v>83</v>
      </c>
      <c r="AV135" s="11" t="s">
        <v>83</v>
      </c>
      <c r="AW135" s="11" t="s">
        <v>36</v>
      </c>
      <c r="AX135" s="11" t="s">
        <v>73</v>
      </c>
      <c r="AY135" s="245" t="s">
        <v>155</v>
      </c>
    </row>
    <row r="136" s="13" customFormat="1">
      <c r="B136" s="256"/>
      <c r="C136" s="257"/>
      <c r="D136" s="236" t="s">
        <v>164</v>
      </c>
      <c r="E136" s="258" t="s">
        <v>105</v>
      </c>
      <c r="F136" s="259" t="s">
        <v>199</v>
      </c>
      <c r="G136" s="257"/>
      <c r="H136" s="260">
        <v>194.42099999999999</v>
      </c>
      <c r="I136" s="261"/>
      <c r="J136" s="257"/>
      <c r="K136" s="257"/>
      <c r="L136" s="262"/>
      <c r="M136" s="263"/>
      <c r="N136" s="264"/>
      <c r="O136" s="264"/>
      <c r="P136" s="264"/>
      <c r="Q136" s="264"/>
      <c r="R136" s="264"/>
      <c r="S136" s="264"/>
      <c r="T136" s="265"/>
      <c r="AT136" s="266" t="s">
        <v>164</v>
      </c>
      <c r="AU136" s="266" t="s">
        <v>83</v>
      </c>
      <c r="AV136" s="13" t="s">
        <v>169</v>
      </c>
      <c r="AW136" s="13" t="s">
        <v>36</v>
      </c>
      <c r="AX136" s="13" t="s">
        <v>73</v>
      </c>
      <c r="AY136" s="266" t="s">
        <v>155</v>
      </c>
    </row>
    <row r="137" s="11" customFormat="1">
      <c r="B137" s="234"/>
      <c r="C137" s="235"/>
      <c r="D137" s="236" t="s">
        <v>164</v>
      </c>
      <c r="E137" s="237" t="s">
        <v>23</v>
      </c>
      <c r="F137" s="238" t="s">
        <v>237</v>
      </c>
      <c r="G137" s="235"/>
      <c r="H137" s="239">
        <v>19.032</v>
      </c>
      <c r="I137" s="240"/>
      <c r="J137" s="235"/>
      <c r="K137" s="235"/>
      <c r="L137" s="241"/>
      <c r="M137" s="242"/>
      <c r="N137" s="243"/>
      <c r="O137" s="243"/>
      <c r="P137" s="243"/>
      <c r="Q137" s="243"/>
      <c r="R137" s="243"/>
      <c r="S137" s="243"/>
      <c r="T137" s="244"/>
      <c r="AT137" s="245" t="s">
        <v>164</v>
      </c>
      <c r="AU137" s="245" t="s">
        <v>83</v>
      </c>
      <c r="AV137" s="11" t="s">
        <v>83</v>
      </c>
      <c r="AW137" s="11" t="s">
        <v>36</v>
      </c>
      <c r="AX137" s="11" t="s">
        <v>73</v>
      </c>
      <c r="AY137" s="245" t="s">
        <v>155</v>
      </c>
    </row>
    <row r="138" s="13" customFormat="1">
      <c r="B138" s="256"/>
      <c r="C138" s="257"/>
      <c r="D138" s="236" t="s">
        <v>164</v>
      </c>
      <c r="E138" s="258" t="s">
        <v>110</v>
      </c>
      <c r="F138" s="259" t="s">
        <v>199</v>
      </c>
      <c r="G138" s="257"/>
      <c r="H138" s="260">
        <v>19.032</v>
      </c>
      <c r="I138" s="261"/>
      <c r="J138" s="257"/>
      <c r="K138" s="257"/>
      <c r="L138" s="262"/>
      <c r="M138" s="263"/>
      <c r="N138" s="264"/>
      <c r="O138" s="264"/>
      <c r="P138" s="264"/>
      <c r="Q138" s="264"/>
      <c r="R138" s="264"/>
      <c r="S138" s="264"/>
      <c r="T138" s="265"/>
      <c r="AT138" s="266" t="s">
        <v>164</v>
      </c>
      <c r="AU138" s="266" t="s">
        <v>83</v>
      </c>
      <c r="AV138" s="13" t="s">
        <v>169</v>
      </c>
      <c r="AW138" s="13" t="s">
        <v>36</v>
      </c>
      <c r="AX138" s="13" t="s">
        <v>73</v>
      </c>
      <c r="AY138" s="266" t="s">
        <v>155</v>
      </c>
    </row>
    <row r="139" s="14" customFormat="1">
      <c r="B139" s="277"/>
      <c r="C139" s="278"/>
      <c r="D139" s="236" t="s">
        <v>164</v>
      </c>
      <c r="E139" s="279" t="s">
        <v>108</v>
      </c>
      <c r="F139" s="280" t="s">
        <v>238</v>
      </c>
      <c r="G139" s="278"/>
      <c r="H139" s="281">
        <v>213.453</v>
      </c>
      <c r="I139" s="282"/>
      <c r="J139" s="278"/>
      <c r="K139" s="278"/>
      <c r="L139" s="283"/>
      <c r="M139" s="284"/>
      <c r="N139" s="285"/>
      <c r="O139" s="285"/>
      <c r="P139" s="285"/>
      <c r="Q139" s="285"/>
      <c r="R139" s="285"/>
      <c r="S139" s="285"/>
      <c r="T139" s="286"/>
      <c r="AT139" s="287" t="s">
        <v>164</v>
      </c>
      <c r="AU139" s="287" t="s">
        <v>83</v>
      </c>
      <c r="AV139" s="14" t="s">
        <v>162</v>
      </c>
      <c r="AW139" s="14" t="s">
        <v>36</v>
      </c>
      <c r="AX139" s="14" t="s">
        <v>81</v>
      </c>
      <c r="AY139" s="287" t="s">
        <v>155</v>
      </c>
    </row>
    <row r="140" s="1" customFormat="1" ht="16.5" customHeight="1">
      <c r="B140" s="46"/>
      <c r="C140" s="267" t="s">
        <v>239</v>
      </c>
      <c r="D140" s="267" t="s">
        <v>221</v>
      </c>
      <c r="E140" s="268" t="s">
        <v>240</v>
      </c>
      <c r="F140" s="269" t="s">
        <v>241</v>
      </c>
      <c r="G140" s="270" t="s">
        <v>188</v>
      </c>
      <c r="H140" s="271">
        <v>198.309</v>
      </c>
      <c r="I140" s="272"/>
      <c r="J140" s="273">
        <f>ROUND(I140*H140,2)</f>
        <v>0</v>
      </c>
      <c r="K140" s="269" t="s">
        <v>161</v>
      </c>
      <c r="L140" s="274"/>
      <c r="M140" s="275" t="s">
        <v>23</v>
      </c>
      <c r="N140" s="276" t="s">
        <v>44</v>
      </c>
      <c r="O140" s="47"/>
      <c r="P140" s="231">
        <f>O140*H140</f>
        <v>0</v>
      </c>
      <c r="Q140" s="231">
        <v>0.0027200000000000002</v>
      </c>
      <c r="R140" s="231">
        <f>Q140*H140</f>
        <v>0.53940048000000007</v>
      </c>
      <c r="S140" s="231">
        <v>0</v>
      </c>
      <c r="T140" s="232">
        <f>S140*H140</f>
        <v>0</v>
      </c>
      <c r="AR140" s="24" t="s">
        <v>191</v>
      </c>
      <c r="AT140" s="24" t="s">
        <v>221</v>
      </c>
      <c r="AU140" s="24" t="s">
        <v>83</v>
      </c>
      <c r="AY140" s="24" t="s">
        <v>155</v>
      </c>
      <c r="BE140" s="233">
        <f>IF(N140="základní",J140,0)</f>
        <v>0</v>
      </c>
      <c r="BF140" s="233">
        <f>IF(N140="snížená",J140,0)</f>
        <v>0</v>
      </c>
      <c r="BG140" s="233">
        <f>IF(N140="zákl. přenesená",J140,0)</f>
        <v>0</v>
      </c>
      <c r="BH140" s="233">
        <f>IF(N140="sníž. přenesená",J140,0)</f>
        <v>0</v>
      </c>
      <c r="BI140" s="233">
        <f>IF(N140="nulová",J140,0)</f>
        <v>0</v>
      </c>
      <c r="BJ140" s="24" t="s">
        <v>81</v>
      </c>
      <c r="BK140" s="233">
        <f>ROUND(I140*H140,2)</f>
        <v>0</v>
      </c>
      <c r="BL140" s="24" t="s">
        <v>162</v>
      </c>
      <c r="BM140" s="24" t="s">
        <v>242</v>
      </c>
    </row>
    <row r="141" s="1" customFormat="1">
      <c r="B141" s="46"/>
      <c r="C141" s="74"/>
      <c r="D141" s="236" t="s">
        <v>243</v>
      </c>
      <c r="E141" s="74"/>
      <c r="F141" s="288" t="s">
        <v>244</v>
      </c>
      <c r="G141" s="74"/>
      <c r="H141" s="74"/>
      <c r="I141" s="192"/>
      <c r="J141" s="74"/>
      <c r="K141" s="74"/>
      <c r="L141" s="72"/>
      <c r="M141" s="289"/>
      <c r="N141" s="47"/>
      <c r="O141" s="47"/>
      <c r="P141" s="47"/>
      <c r="Q141" s="47"/>
      <c r="R141" s="47"/>
      <c r="S141" s="47"/>
      <c r="T141" s="95"/>
      <c r="AT141" s="24" t="s">
        <v>243</v>
      </c>
      <c r="AU141" s="24" t="s">
        <v>83</v>
      </c>
    </row>
    <row r="142" s="11" customFormat="1">
      <c r="B142" s="234"/>
      <c r="C142" s="235"/>
      <c r="D142" s="236" t="s">
        <v>164</v>
      </c>
      <c r="E142" s="237" t="s">
        <v>23</v>
      </c>
      <c r="F142" s="238" t="s">
        <v>245</v>
      </c>
      <c r="G142" s="235"/>
      <c r="H142" s="239">
        <v>198.309</v>
      </c>
      <c r="I142" s="240"/>
      <c r="J142" s="235"/>
      <c r="K142" s="235"/>
      <c r="L142" s="241"/>
      <c r="M142" s="242"/>
      <c r="N142" s="243"/>
      <c r="O142" s="243"/>
      <c r="P142" s="243"/>
      <c r="Q142" s="243"/>
      <c r="R142" s="243"/>
      <c r="S142" s="243"/>
      <c r="T142" s="244"/>
      <c r="AT142" s="245" t="s">
        <v>164</v>
      </c>
      <c r="AU142" s="245" t="s">
        <v>83</v>
      </c>
      <c r="AV142" s="11" t="s">
        <v>83</v>
      </c>
      <c r="AW142" s="11" t="s">
        <v>36</v>
      </c>
      <c r="AX142" s="11" t="s">
        <v>81</v>
      </c>
      <c r="AY142" s="245" t="s">
        <v>155</v>
      </c>
    </row>
    <row r="143" s="1" customFormat="1" ht="25.5" customHeight="1">
      <c r="B143" s="46"/>
      <c r="C143" s="267" t="s">
        <v>246</v>
      </c>
      <c r="D143" s="267" t="s">
        <v>221</v>
      </c>
      <c r="E143" s="268" t="s">
        <v>247</v>
      </c>
      <c r="F143" s="269" t="s">
        <v>248</v>
      </c>
      <c r="G143" s="270" t="s">
        <v>188</v>
      </c>
      <c r="H143" s="271">
        <v>19.792999999999999</v>
      </c>
      <c r="I143" s="272"/>
      <c r="J143" s="273">
        <f>ROUND(I143*H143,2)</f>
        <v>0</v>
      </c>
      <c r="K143" s="269" t="s">
        <v>23</v>
      </c>
      <c r="L143" s="274"/>
      <c r="M143" s="275" t="s">
        <v>23</v>
      </c>
      <c r="N143" s="276" t="s">
        <v>44</v>
      </c>
      <c r="O143" s="47"/>
      <c r="P143" s="231">
        <f>O143*H143</f>
        <v>0</v>
      </c>
      <c r="Q143" s="231">
        <v>0.0048999999999999998</v>
      </c>
      <c r="R143" s="231">
        <f>Q143*H143</f>
        <v>0.096985699999999994</v>
      </c>
      <c r="S143" s="231">
        <v>0</v>
      </c>
      <c r="T143" s="232">
        <f>S143*H143</f>
        <v>0</v>
      </c>
      <c r="AR143" s="24" t="s">
        <v>191</v>
      </c>
      <c r="AT143" s="24" t="s">
        <v>221</v>
      </c>
      <c r="AU143" s="24" t="s">
        <v>83</v>
      </c>
      <c r="AY143" s="24" t="s">
        <v>155</v>
      </c>
      <c r="BE143" s="233">
        <f>IF(N143="základní",J143,0)</f>
        <v>0</v>
      </c>
      <c r="BF143" s="233">
        <f>IF(N143="snížená",J143,0)</f>
        <v>0</v>
      </c>
      <c r="BG143" s="233">
        <f>IF(N143="zákl. přenesená",J143,0)</f>
        <v>0</v>
      </c>
      <c r="BH143" s="233">
        <f>IF(N143="sníž. přenesená",J143,0)</f>
        <v>0</v>
      </c>
      <c r="BI143" s="233">
        <f>IF(N143="nulová",J143,0)</f>
        <v>0</v>
      </c>
      <c r="BJ143" s="24" t="s">
        <v>81</v>
      </c>
      <c r="BK143" s="233">
        <f>ROUND(I143*H143,2)</f>
        <v>0</v>
      </c>
      <c r="BL143" s="24" t="s">
        <v>162</v>
      </c>
      <c r="BM143" s="24" t="s">
        <v>249</v>
      </c>
    </row>
    <row r="144" s="11" customFormat="1">
      <c r="B144" s="234"/>
      <c r="C144" s="235"/>
      <c r="D144" s="236" t="s">
        <v>164</v>
      </c>
      <c r="E144" s="237" t="s">
        <v>23</v>
      </c>
      <c r="F144" s="238" t="s">
        <v>250</v>
      </c>
      <c r="G144" s="235"/>
      <c r="H144" s="239">
        <v>19.792999999999999</v>
      </c>
      <c r="I144" s="240"/>
      <c r="J144" s="235"/>
      <c r="K144" s="235"/>
      <c r="L144" s="241"/>
      <c r="M144" s="242"/>
      <c r="N144" s="243"/>
      <c r="O144" s="243"/>
      <c r="P144" s="243"/>
      <c r="Q144" s="243"/>
      <c r="R144" s="243"/>
      <c r="S144" s="243"/>
      <c r="T144" s="244"/>
      <c r="AT144" s="245" t="s">
        <v>164</v>
      </c>
      <c r="AU144" s="245" t="s">
        <v>83</v>
      </c>
      <c r="AV144" s="11" t="s">
        <v>83</v>
      </c>
      <c r="AW144" s="11" t="s">
        <v>36</v>
      </c>
      <c r="AX144" s="11" t="s">
        <v>81</v>
      </c>
      <c r="AY144" s="245" t="s">
        <v>155</v>
      </c>
    </row>
    <row r="145" s="1" customFormat="1" ht="38.25" customHeight="1">
      <c r="B145" s="46"/>
      <c r="C145" s="222" t="s">
        <v>251</v>
      </c>
      <c r="D145" s="222" t="s">
        <v>157</v>
      </c>
      <c r="E145" s="223" t="s">
        <v>252</v>
      </c>
      <c r="F145" s="224" t="s">
        <v>253</v>
      </c>
      <c r="G145" s="225" t="s">
        <v>254</v>
      </c>
      <c r="H145" s="226">
        <v>107.15000000000001</v>
      </c>
      <c r="I145" s="227"/>
      <c r="J145" s="228">
        <f>ROUND(I145*H145,2)</f>
        <v>0</v>
      </c>
      <c r="K145" s="224" t="s">
        <v>161</v>
      </c>
      <c r="L145" s="72"/>
      <c r="M145" s="229" t="s">
        <v>23</v>
      </c>
      <c r="N145" s="230" t="s">
        <v>44</v>
      </c>
      <c r="O145" s="47"/>
      <c r="P145" s="231">
        <f>O145*H145</f>
        <v>0</v>
      </c>
      <c r="Q145" s="231">
        <v>0.0033899999999999998</v>
      </c>
      <c r="R145" s="231">
        <f>Q145*H145</f>
        <v>0.36323850000000002</v>
      </c>
      <c r="S145" s="231">
        <v>0</v>
      </c>
      <c r="T145" s="232">
        <f>S145*H145</f>
        <v>0</v>
      </c>
      <c r="AR145" s="24" t="s">
        <v>162</v>
      </c>
      <c r="AT145" s="24" t="s">
        <v>157</v>
      </c>
      <c r="AU145" s="24" t="s">
        <v>83</v>
      </c>
      <c r="AY145" s="24" t="s">
        <v>155</v>
      </c>
      <c r="BE145" s="233">
        <f>IF(N145="základní",J145,0)</f>
        <v>0</v>
      </c>
      <c r="BF145" s="233">
        <f>IF(N145="snížená",J145,0)</f>
        <v>0</v>
      </c>
      <c r="BG145" s="233">
        <f>IF(N145="zákl. přenesená",J145,0)</f>
        <v>0</v>
      </c>
      <c r="BH145" s="233">
        <f>IF(N145="sníž. přenesená",J145,0)</f>
        <v>0</v>
      </c>
      <c r="BI145" s="233">
        <f>IF(N145="nulová",J145,0)</f>
        <v>0</v>
      </c>
      <c r="BJ145" s="24" t="s">
        <v>81</v>
      </c>
      <c r="BK145" s="233">
        <f>ROUND(I145*H145,2)</f>
        <v>0</v>
      </c>
      <c r="BL145" s="24" t="s">
        <v>162</v>
      </c>
      <c r="BM145" s="24" t="s">
        <v>255</v>
      </c>
    </row>
    <row r="146" s="1" customFormat="1">
      <c r="B146" s="46"/>
      <c r="C146" s="74"/>
      <c r="D146" s="236" t="s">
        <v>243</v>
      </c>
      <c r="E146" s="74"/>
      <c r="F146" s="288" t="s">
        <v>256</v>
      </c>
      <c r="G146" s="74"/>
      <c r="H146" s="74"/>
      <c r="I146" s="192"/>
      <c r="J146" s="74"/>
      <c r="K146" s="74"/>
      <c r="L146" s="72"/>
      <c r="M146" s="289"/>
      <c r="N146" s="47"/>
      <c r="O146" s="47"/>
      <c r="P146" s="47"/>
      <c r="Q146" s="47"/>
      <c r="R146" s="47"/>
      <c r="S146" s="47"/>
      <c r="T146" s="95"/>
      <c r="AT146" s="24" t="s">
        <v>243</v>
      </c>
      <c r="AU146" s="24" t="s">
        <v>83</v>
      </c>
    </row>
    <row r="147" s="11" customFormat="1">
      <c r="B147" s="234"/>
      <c r="C147" s="235"/>
      <c r="D147" s="236" t="s">
        <v>164</v>
      </c>
      <c r="E147" s="237" t="s">
        <v>23</v>
      </c>
      <c r="F147" s="238" t="s">
        <v>257</v>
      </c>
      <c r="G147" s="235"/>
      <c r="H147" s="239">
        <v>27.550000000000001</v>
      </c>
      <c r="I147" s="240"/>
      <c r="J147" s="235"/>
      <c r="K147" s="235"/>
      <c r="L147" s="241"/>
      <c r="M147" s="242"/>
      <c r="N147" s="243"/>
      <c r="O147" s="243"/>
      <c r="P147" s="243"/>
      <c r="Q147" s="243"/>
      <c r="R147" s="243"/>
      <c r="S147" s="243"/>
      <c r="T147" s="244"/>
      <c r="AT147" s="245" t="s">
        <v>164</v>
      </c>
      <c r="AU147" s="245" t="s">
        <v>83</v>
      </c>
      <c r="AV147" s="11" t="s">
        <v>83</v>
      </c>
      <c r="AW147" s="11" t="s">
        <v>36</v>
      </c>
      <c r="AX147" s="11" t="s">
        <v>73</v>
      </c>
      <c r="AY147" s="245" t="s">
        <v>155</v>
      </c>
    </row>
    <row r="148" s="11" customFormat="1">
      <c r="B148" s="234"/>
      <c r="C148" s="235"/>
      <c r="D148" s="236" t="s">
        <v>164</v>
      </c>
      <c r="E148" s="237" t="s">
        <v>23</v>
      </c>
      <c r="F148" s="238" t="s">
        <v>258</v>
      </c>
      <c r="G148" s="235"/>
      <c r="H148" s="239">
        <v>31.149999999999999</v>
      </c>
      <c r="I148" s="240"/>
      <c r="J148" s="235"/>
      <c r="K148" s="235"/>
      <c r="L148" s="241"/>
      <c r="M148" s="242"/>
      <c r="N148" s="243"/>
      <c r="O148" s="243"/>
      <c r="P148" s="243"/>
      <c r="Q148" s="243"/>
      <c r="R148" s="243"/>
      <c r="S148" s="243"/>
      <c r="T148" s="244"/>
      <c r="AT148" s="245" t="s">
        <v>164</v>
      </c>
      <c r="AU148" s="245" t="s">
        <v>83</v>
      </c>
      <c r="AV148" s="11" t="s">
        <v>83</v>
      </c>
      <c r="AW148" s="11" t="s">
        <v>36</v>
      </c>
      <c r="AX148" s="11" t="s">
        <v>73</v>
      </c>
      <c r="AY148" s="245" t="s">
        <v>155</v>
      </c>
    </row>
    <row r="149" s="11" customFormat="1">
      <c r="B149" s="234"/>
      <c r="C149" s="235"/>
      <c r="D149" s="236" t="s">
        <v>164</v>
      </c>
      <c r="E149" s="237" t="s">
        <v>23</v>
      </c>
      <c r="F149" s="238" t="s">
        <v>259</v>
      </c>
      <c r="G149" s="235"/>
      <c r="H149" s="239">
        <v>25.800000000000001</v>
      </c>
      <c r="I149" s="240"/>
      <c r="J149" s="235"/>
      <c r="K149" s="235"/>
      <c r="L149" s="241"/>
      <c r="M149" s="242"/>
      <c r="N149" s="243"/>
      <c r="O149" s="243"/>
      <c r="P149" s="243"/>
      <c r="Q149" s="243"/>
      <c r="R149" s="243"/>
      <c r="S149" s="243"/>
      <c r="T149" s="244"/>
      <c r="AT149" s="245" t="s">
        <v>164</v>
      </c>
      <c r="AU149" s="245" t="s">
        <v>83</v>
      </c>
      <c r="AV149" s="11" t="s">
        <v>83</v>
      </c>
      <c r="AW149" s="11" t="s">
        <v>36</v>
      </c>
      <c r="AX149" s="11" t="s">
        <v>73</v>
      </c>
      <c r="AY149" s="245" t="s">
        <v>155</v>
      </c>
    </row>
    <row r="150" s="13" customFormat="1">
      <c r="B150" s="256"/>
      <c r="C150" s="257"/>
      <c r="D150" s="236" t="s">
        <v>164</v>
      </c>
      <c r="E150" s="258" t="s">
        <v>91</v>
      </c>
      <c r="F150" s="259" t="s">
        <v>199</v>
      </c>
      <c r="G150" s="257"/>
      <c r="H150" s="260">
        <v>84.5</v>
      </c>
      <c r="I150" s="261"/>
      <c r="J150" s="257"/>
      <c r="K150" s="257"/>
      <c r="L150" s="262"/>
      <c r="M150" s="263"/>
      <c r="N150" s="264"/>
      <c r="O150" s="264"/>
      <c r="P150" s="264"/>
      <c r="Q150" s="264"/>
      <c r="R150" s="264"/>
      <c r="S150" s="264"/>
      <c r="T150" s="265"/>
      <c r="AT150" s="266" t="s">
        <v>164</v>
      </c>
      <c r="AU150" s="266" t="s">
        <v>83</v>
      </c>
      <c r="AV150" s="13" t="s">
        <v>169</v>
      </c>
      <c r="AW150" s="13" t="s">
        <v>36</v>
      </c>
      <c r="AX150" s="13" t="s">
        <v>73</v>
      </c>
      <c r="AY150" s="266" t="s">
        <v>155</v>
      </c>
    </row>
    <row r="151" s="11" customFormat="1">
      <c r="B151" s="234"/>
      <c r="C151" s="235"/>
      <c r="D151" s="236" t="s">
        <v>164</v>
      </c>
      <c r="E151" s="237" t="s">
        <v>23</v>
      </c>
      <c r="F151" s="238" t="s">
        <v>260</v>
      </c>
      <c r="G151" s="235"/>
      <c r="H151" s="239">
        <v>22.649999999999999</v>
      </c>
      <c r="I151" s="240"/>
      <c r="J151" s="235"/>
      <c r="K151" s="235"/>
      <c r="L151" s="241"/>
      <c r="M151" s="242"/>
      <c r="N151" s="243"/>
      <c r="O151" s="243"/>
      <c r="P151" s="243"/>
      <c r="Q151" s="243"/>
      <c r="R151" s="243"/>
      <c r="S151" s="243"/>
      <c r="T151" s="244"/>
      <c r="AT151" s="245" t="s">
        <v>164</v>
      </c>
      <c r="AU151" s="245" t="s">
        <v>83</v>
      </c>
      <c r="AV151" s="11" t="s">
        <v>83</v>
      </c>
      <c r="AW151" s="11" t="s">
        <v>36</v>
      </c>
      <c r="AX151" s="11" t="s">
        <v>73</v>
      </c>
      <c r="AY151" s="245" t="s">
        <v>155</v>
      </c>
    </row>
    <row r="152" s="13" customFormat="1">
      <c r="B152" s="256"/>
      <c r="C152" s="257"/>
      <c r="D152" s="236" t="s">
        <v>164</v>
      </c>
      <c r="E152" s="258" t="s">
        <v>93</v>
      </c>
      <c r="F152" s="259" t="s">
        <v>199</v>
      </c>
      <c r="G152" s="257"/>
      <c r="H152" s="260">
        <v>22.649999999999999</v>
      </c>
      <c r="I152" s="261"/>
      <c r="J152" s="257"/>
      <c r="K152" s="257"/>
      <c r="L152" s="262"/>
      <c r="M152" s="263"/>
      <c r="N152" s="264"/>
      <c r="O152" s="264"/>
      <c r="P152" s="264"/>
      <c r="Q152" s="264"/>
      <c r="R152" s="264"/>
      <c r="S152" s="264"/>
      <c r="T152" s="265"/>
      <c r="AT152" s="266" t="s">
        <v>164</v>
      </c>
      <c r="AU152" s="266" t="s">
        <v>83</v>
      </c>
      <c r="AV152" s="13" t="s">
        <v>169</v>
      </c>
      <c r="AW152" s="13" t="s">
        <v>36</v>
      </c>
      <c r="AX152" s="13" t="s">
        <v>73</v>
      </c>
      <c r="AY152" s="266" t="s">
        <v>155</v>
      </c>
    </row>
    <row r="153" s="14" customFormat="1">
      <c r="B153" s="277"/>
      <c r="C153" s="278"/>
      <c r="D153" s="236" t="s">
        <v>164</v>
      </c>
      <c r="E153" s="279" t="s">
        <v>23</v>
      </c>
      <c r="F153" s="280" t="s">
        <v>238</v>
      </c>
      <c r="G153" s="278"/>
      <c r="H153" s="281">
        <v>107.15000000000001</v>
      </c>
      <c r="I153" s="282"/>
      <c r="J153" s="278"/>
      <c r="K153" s="278"/>
      <c r="L153" s="283"/>
      <c r="M153" s="284"/>
      <c r="N153" s="285"/>
      <c r="O153" s="285"/>
      <c r="P153" s="285"/>
      <c r="Q153" s="285"/>
      <c r="R153" s="285"/>
      <c r="S153" s="285"/>
      <c r="T153" s="286"/>
      <c r="AT153" s="287" t="s">
        <v>164</v>
      </c>
      <c r="AU153" s="287" t="s">
        <v>83</v>
      </c>
      <c r="AV153" s="14" t="s">
        <v>162</v>
      </c>
      <c r="AW153" s="14" t="s">
        <v>36</v>
      </c>
      <c r="AX153" s="14" t="s">
        <v>81</v>
      </c>
      <c r="AY153" s="287" t="s">
        <v>155</v>
      </c>
    </row>
    <row r="154" s="1" customFormat="1" ht="16.5" customHeight="1">
      <c r="B154" s="46"/>
      <c r="C154" s="267" t="s">
        <v>261</v>
      </c>
      <c r="D154" s="267" t="s">
        <v>221</v>
      </c>
      <c r="E154" s="268" t="s">
        <v>262</v>
      </c>
      <c r="F154" s="269" t="s">
        <v>263</v>
      </c>
      <c r="G154" s="270" t="s">
        <v>188</v>
      </c>
      <c r="H154" s="271">
        <v>27.885000000000002</v>
      </c>
      <c r="I154" s="272"/>
      <c r="J154" s="273">
        <f>ROUND(I154*H154,2)</f>
        <v>0</v>
      </c>
      <c r="K154" s="269" t="s">
        <v>161</v>
      </c>
      <c r="L154" s="274"/>
      <c r="M154" s="275" t="s">
        <v>23</v>
      </c>
      <c r="N154" s="276" t="s">
        <v>44</v>
      </c>
      <c r="O154" s="47"/>
      <c r="P154" s="231">
        <f>O154*H154</f>
        <v>0</v>
      </c>
      <c r="Q154" s="231">
        <v>0.00068000000000000005</v>
      </c>
      <c r="R154" s="231">
        <f>Q154*H154</f>
        <v>0.018961800000000001</v>
      </c>
      <c r="S154" s="231">
        <v>0</v>
      </c>
      <c r="T154" s="232">
        <f>S154*H154</f>
        <v>0</v>
      </c>
      <c r="AR154" s="24" t="s">
        <v>191</v>
      </c>
      <c r="AT154" s="24" t="s">
        <v>221</v>
      </c>
      <c r="AU154" s="24" t="s">
        <v>83</v>
      </c>
      <c r="AY154" s="24" t="s">
        <v>155</v>
      </c>
      <c r="BE154" s="233">
        <f>IF(N154="základní",J154,0)</f>
        <v>0</v>
      </c>
      <c r="BF154" s="233">
        <f>IF(N154="snížená",J154,0)</f>
        <v>0</v>
      </c>
      <c r="BG154" s="233">
        <f>IF(N154="zákl. přenesená",J154,0)</f>
        <v>0</v>
      </c>
      <c r="BH154" s="233">
        <f>IF(N154="sníž. přenesená",J154,0)</f>
        <v>0</v>
      </c>
      <c r="BI154" s="233">
        <f>IF(N154="nulová",J154,0)</f>
        <v>0</v>
      </c>
      <c r="BJ154" s="24" t="s">
        <v>81</v>
      </c>
      <c r="BK154" s="233">
        <f>ROUND(I154*H154,2)</f>
        <v>0</v>
      </c>
      <c r="BL154" s="24" t="s">
        <v>162</v>
      </c>
      <c r="BM154" s="24" t="s">
        <v>264</v>
      </c>
    </row>
    <row r="155" s="1" customFormat="1">
      <c r="B155" s="46"/>
      <c r="C155" s="74"/>
      <c r="D155" s="236" t="s">
        <v>243</v>
      </c>
      <c r="E155" s="74"/>
      <c r="F155" s="288" t="s">
        <v>244</v>
      </c>
      <c r="G155" s="74"/>
      <c r="H155" s="74"/>
      <c r="I155" s="192"/>
      <c r="J155" s="74"/>
      <c r="K155" s="74"/>
      <c r="L155" s="72"/>
      <c r="M155" s="289"/>
      <c r="N155" s="47"/>
      <c r="O155" s="47"/>
      <c r="P155" s="47"/>
      <c r="Q155" s="47"/>
      <c r="R155" s="47"/>
      <c r="S155" s="47"/>
      <c r="T155" s="95"/>
      <c r="AT155" s="24" t="s">
        <v>243</v>
      </c>
      <c r="AU155" s="24" t="s">
        <v>83</v>
      </c>
    </row>
    <row r="156" s="11" customFormat="1">
      <c r="B156" s="234"/>
      <c r="C156" s="235"/>
      <c r="D156" s="236" t="s">
        <v>164</v>
      </c>
      <c r="E156" s="237" t="s">
        <v>23</v>
      </c>
      <c r="F156" s="238" t="s">
        <v>265</v>
      </c>
      <c r="G156" s="235"/>
      <c r="H156" s="239">
        <v>27.885000000000002</v>
      </c>
      <c r="I156" s="240"/>
      <c r="J156" s="235"/>
      <c r="K156" s="235"/>
      <c r="L156" s="241"/>
      <c r="M156" s="242"/>
      <c r="N156" s="243"/>
      <c r="O156" s="243"/>
      <c r="P156" s="243"/>
      <c r="Q156" s="243"/>
      <c r="R156" s="243"/>
      <c r="S156" s="243"/>
      <c r="T156" s="244"/>
      <c r="AT156" s="245" t="s">
        <v>164</v>
      </c>
      <c r="AU156" s="245" t="s">
        <v>83</v>
      </c>
      <c r="AV156" s="11" t="s">
        <v>83</v>
      </c>
      <c r="AW156" s="11" t="s">
        <v>36</v>
      </c>
      <c r="AX156" s="11" t="s">
        <v>81</v>
      </c>
      <c r="AY156" s="245" t="s">
        <v>155</v>
      </c>
    </row>
    <row r="157" s="1" customFormat="1" ht="25.5" customHeight="1">
      <c r="B157" s="46"/>
      <c r="C157" s="267" t="s">
        <v>266</v>
      </c>
      <c r="D157" s="267" t="s">
        <v>221</v>
      </c>
      <c r="E157" s="268" t="s">
        <v>267</v>
      </c>
      <c r="F157" s="269" t="s">
        <v>268</v>
      </c>
      <c r="G157" s="270" t="s">
        <v>188</v>
      </c>
      <c r="H157" s="271">
        <v>7.4749999999999996</v>
      </c>
      <c r="I157" s="272"/>
      <c r="J157" s="273">
        <f>ROUND(I157*H157,2)</f>
        <v>0</v>
      </c>
      <c r="K157" s="269" t="s">
        <v>23</v>
      </c>
      <c r="L157" s="274"/>
      <c r="M157" s="275" t="s">
        <v>23</v>
      </c>
      <c r="N157" s="276" t="s">
        <v>44</v>
      </c>
      <c r="O157" s="47"/>
      <c r="P157" s="231">
        <f>O157*H157</f>
        <v>0</v>
      </c>
      <c r="Q157" s="231">
        <v>0.0014</v>
      </c>
      <c r="R157" s="231">
        <f>Q157*H157</f>
        <v>0.010464999999999999</v>
      </c>
      <c r="S157" s="231">
        <v>0</v>
      </c>
      <c r="T157" s="232">
        <f>S157*H157</f>
        <v>0</v>
      </c>
      <c r="AR157" s="24" t="s">
        <v>191</v>
      </c>
      <c r="AT157" s="24" t="s">
        <v>221</v>
      </c>
      <c r="AU157" s="24" t="s">
        <v>83</v>
      </c>
      <c r="AY157" s="24" t="s">
        <v>155</v>
      </c>
      <c r="BE157" s="233">
        <f>IF(N157="základní",J157,0)</f>
        <v>0</v>
      </c>
      <c r="BF157" s="233">
        <f>IF(N157="snížená",J157,0)</f>
        <v>0</v>
      </c>
      <c r="BG157" s="233">
        <f>IF(N157="zákl. přenesená",J157,0)</f>
        <v>0</v>
      </c>
      <c r="BH157" s="233">
        <f>IF(N157="sníž. přenesená",J157,0)</f>
        <v>0</v>
      </c>
      <c r="BI157" s="233">
        <f>IF(N157="nulová",J157,0)</f>
        <v>0</v>
      </c>
      <c r="BJ157" s="24" t="s">
        <v>81</v>
      </c>
      <c r="BK157" s="233">
        <f>ROUND(I157*H157,2)</f>
        <v>0</v>
      </c>
      <c r="BL157" s="24" t="s">
        <v>162</v>
      </c>
      <c r="BM157" s="24" t="s">
        <v>269</v>
      </c>
    </row>
    <row r="158" s="11" customFormat="1">
      <c r="B158" s="234"/>
      <c r="C158" s="235"/>
      <c r="D158" s="236" t="s">
        <v>164</v>
      </c>
      <c r="E158" s="237" t="s">
        <v>23</v>
      </c>
      <c r="F158" s="238" t="s">
        <v>270</v>
      </c>
      <c r="G158" s="235"/>
      <c r="H158" s="239">
        <v>7.4749999999999996</v>
      </c>
      <c r="I158" s="240"/>
      <c r="J158" s="235"/>
      <c r="K158" s="235"/>
      <c r="L158" s="241"/>
      <c r="M158" s="242"/>
      <c r="N158" s="243"/>
      <c r="O158" s="243"/>
      <c r="P158" s="243"/>
      <c r="Q158" s="243"/>
      <c r="R158" s="243"/>
      <c r="S158" s="243"/>
      <c r="T158" s="244"/>
      <c r="AT158" s="245" t="s">
        <v>164</v>
      </c>
      <c r="AU158" s="245" t="s">
        <v>83</v>
      </c>
      <c r="AV158" s="11" t="s">
        <v>83</v>
      </c>
      <c r="AW158" s="11" t="s">
        <v>36</v>
      </c>
      <c r="AX158" s="11" t="s">
        <v>81</v>
      </c>
      <c r="AY158" s="245" t="s">
        <v>155</v>
      </c>
    </row>
    <row r="159" s="1" customFormat="1" ht="25.5" customHeight="1">
      <c r="B159" s="46"/>
      <c r="C159" s="222" t="s">
        <v>9</v>
      </c>
      <c r="D159" s="222" t="s">
        <v>157</v>
      </c>
      <c r="E159" s="223" t="s">
        <v>271</v>
      </c>
      <c r="F159" s="224" t="s">
        <v>272</v>
      </c>
      <c r="G159" s="225" t="s">
        <v>188</v>
      </c>
      <c r="H159" s="226">
        <v>19.032</v>
      </c>
      <c r="I159" s="227"/>
      <c r="J159" s="228">
        <f>ROUND(I159*H159,2)</f>
        <v>0</v>
      </c>
      <c r="K159" s="224" t="s">
        <v>23</v>
      </c>
      <c r="L159" s="72"/>
      <c r="M159" s="229" t="s">
        <v>23</v>
      </c>
      <c r="N159" s="230" t="s">
        <v>44</v>
      </c>
      <c r="O159" s="47"/>
      <c r="P159" s="231">
        <f>O159*H159</f>
        <v>0</v>
      </c>
      <c r="Q159" s="231">
        <v>0.0030000000000000001</v>
      </c>
      <c r="R159" s="231">
        <f>Q159*H159</f>
        <v>0.057096000000000001</v>
      </c>
      <c r="S159" s="231">
        <v>0</v>
      </c>
      <c r="T159" s="232">
        <f>S159*H159</f>
        <v>0</v>
      </c>
      <c r="AR159" s="24" t="s">
        <v>162</v>
      </c>
      <c r="AT159" s="24" t="s">
        <v>157</v>
      </c>
      <c r="AU159" s="24" t="s">
        <v>83</v>
      </c>
      <c r="AY159" s="24" t="s">
        <v>155</v>
      </c>
      <c r="BE159" s="233">
        <f>IF(N159="základní",J159,0)</f>
        <v>0</v>
      </c>
      <c r="BF159" s="233">
        <f>IF(N159="snížená",J159,0)</f>
        <v>0</v>
      </c>
      <c r="BG159" s="233">
        <f>IF(N159="zákl. přenesená",J159,0)</f>
        <v>0</v>
      </c>
      <c r="BH159" s="233">
        <f>IF(N159="sníž. přenesená",J159,0)</f>
        <v>0</v>
      </c>
      <c r="BI159" s="233">
        <f>IF(N159="nulová",J159,0)</f>
        <v>0</v>
      </c>
      <c r="BJ159" s="24" t="s">
        <v>81</v>
      </c>
      <c r="BK159" s="233">
        <f>ROUND(I159*H159,2)</f>
        <v>0</v>
      </c>
      <c r="BL159" s="24" t="s">
        <v>162</v>
      </c>
      <c r="BM159" s="24" t="s">
        <v>273</v>
      </c>
    </row>
    <row r="160" s="11" customFormat="1">
      <c r="B160" s="234"/>
      <c r="C160" s="235"/>
      <c r="D160" s="236" t="s">
        <v>164</v>
      </c>
      <c r="E160" s="237" t="s">
        <v>23</v>
      </c>
      <c r="F160" s="238" t="s">
        <v>110</v>
      </c>
      <c r="G160" s="235"/>
      <c r="H160" s="239">
        <v>19.032</v>
      </c>
      <c r="I160" s="240"/>
      <c r="J160" s="235"/>
      <c r="K160" s="235"/>
      <c r="L160" s="241"/>
      <c r="M160" s="242"/>
      <c r="N160" s="243"/>
      <c r="O160" s="243"/>
      <c r="P160" s="243"/>
      <c r="Q160" s="243"/>
      <c r="R160" s="243"/>
      <c r="S160" s="243"/>
      <c r="T160" s="244"/>
      <c r="AT160" s="245" t="s">
        <v>164</v>
      </c>
      <c r="AU160" s="245" t="s">
        <v>83</v>
      </c>
      <c r="AV160" s="11" t="s">
        <v>83</v>
      </c>
      <c r="AW160" s="11" t="s">
        <v>36</v>
      </c>
      <c r="AX160" s="11" t="s">
        <v>81</v>
      </c>
      <c r="AY160" s="245" t="s">
        <v>155</v>
      </c>
    </row>
    <row r="161" s="1" customFormat="1" ht="25.5" customHeight="1">
      <c r="B161" s="46"/>
      <c r="C161" s="222" t="s">
        <v>274</v>
      </c>
      <c r="D161" s="222" t="s">
        <v>157</v>
      </c>
      <c r="E161" s="223" t="s">
        <v>275</v>
      </c>
      <c r="F161" s="224" t="s">
        <v>276</v>
      </c>
      <c r="G161" s="225" t="s">
        <v>188</v>
      </c>
      <c r="H161" s="226">
        <v>213.453</v>
      </c>
      <c r="I161" s="227"/>
      <c r="J161" s="228">
        <f>ROUND(I161*H161,2)</f>
        <v>0</v>
      </c>
      <c r="K161" s="224" t="s">
        <v>161</v>
      </c>
      <c r="L161" s="72"/>
      <c r="M161" s="229" t="s">
        <v>23</v>
      </c>
      <c r="N161" s="230" t="s">
        <v>44</v>
      </c>
      <c r="O161" s="47"/>
      <c r="P161" s="231">
        <f>O161*H161</f>
        <v>0</v>
      </c>
      <c r="Q161" s="231">
        <v>6.0000000000000002E-05</v>
      </c>
      <c r="R161" s="231">
        <f>Q161*H161</f>
        <v>0.012807180000000001</v>
      </c>
      <c r="S161" s="231">
        <v>0</v>
      </c>
      <c r="T161" s="232">
        <f>S161*H161</f>
        <v>0</v>
      </c>
      <c r="AR161" s="24" t="s">
        <v>162</v>
      </c>
      <c r="AT161" s="24" t="s">
        <v>157</v>
      </c>
      <c r="AU161" s="24" t="s">
        <v>83</v>
      </c>
      <c r="AY161" s="24" t="s">
        <v>155</v>
      </c>
      <c r="BE161" s="233">
        <f>IF(N161="základní",J161,0)</f>
        <v>0</v>
      </c>
      <c r="BF161" s="233">
        <f>IF(N161="snížená",J161,0)</f>
        <v>0</v>
      </c>
      <c r="BG161" s="233">
        <f>IF(N161="zákl. přenesená",J161,0)</f>
        <v>0</v>
      </c>
      <c r="BH161" s="233">
        <f>IF(N161="sníž. přenesená",J161,0)</f>
        <v>0</v>
      </c>
      <c r="BI161" s="233">
        <f>IF(N161="nulová",J161,0)</f>
        <v>0</v>
      </c>
      <c r="BJ161" s="24" t="s">
        <v>81</v>
      </c>
      <c r="BK161" s="233">
        <f>ROUND(I161*H161,2)</f>
        <v>0</v>
      </c>
      <c r="BL161" s="24" t="s">
        <v>162</v>
      </c>
      <c r="BM161" s="24" t="s">
        <v>277</v>
      </c>
    </row>
    <row r="162" s="11" customFormat="1">
      <c r="B162" s="234"/>
      <c r="C162" s="235"/>
      <c r="D162" s="236" t="s">
        <v>164</v>
      </c>
      <c r="E162" s="237" t="s">
        <v>23</v>
      </c>
      <c r="F162" s="238" t="s">
        <v>108</v>
      </c>
      <c r="G162" s="235"/>
      <c r="H162" s="239">
        <v>213.453</v>
      </c>
      <c r="I162" s="240"/>
      <c r="J162" s="235"/>
      <c r="K162" s="235"/>
      <c r="L162" s="241"/>
      <c r="M162" s="242"/>
      <c r="N162" s="243"/>
      <c r="O162" s="243"/>
      <c r="P162" s="243"/>
      <c r="Q162" s="243"/>
      <c r="R162" s="243"/>
      <c r="S162" s="243"/>
      <c r="T162" s="244"/>
      <c r="AT162" s="245" t="s">
        <v>164</v>
      </c>
      <c r="AU162" s="245" t="s">
        <v>83</v>
      </c>
      <c r="AV162" s="11" t="s">
        <v>83</v>
      </c>
      <c r="AW162" s="11" t="s">
        <v>36</v>
      </c>
      <c r="AX162" s="11" t="s">
        <v>81</v>
      </c>
      <c r="AY162" s="245" t="s">
        <v>155</v>
      </c>
    </row>
    <row r="163" s="1" customFormat="1" ht="25.5" customHeight="1">
      <c r="B163" s="46"/>
      <c r="C163" s="222" t="s">
        <v>278</v>
      </c>
      <c r="D163" s="222" t="s">
        <v>157</v>
      </c>
      <c r="E163" s="223" t="s">
        <v>279</v>
      </c>
      <c r="F163" s="224" t="s">
        <v>280</v>
      </c>
      <c r="G163" s="225" t="s">
        <v>254</v>
      </c>
      <c r="H163" s="226">
        <v>30.379999999999999</v>
      </c>
      <c r="I163" s="227"/>
      <c r="J163" s="228">
        <f>ROUND(I163*H163,2)</f>
        <v>0</v>
      </c>
      <c r="K163" s="224" t="s">
        <v>161</v>
      </c>
      <c r="L163" s="72"/>
      <c r="M163" s="229" t="s">
        <v>23</v>
      </c>
      <c r="N163" s="230" t="s">
        <v>44</v>
      </c>
      <c r="O163" s="47"/>
      <c r="P163" s="231">
        <f>O163*H163</f>
        <v>0</v>
      </c>
      <c r="Q163" s="231">
        <v>6.0000000000000002E-05</v>
      </c>
      <c r="R163" s="231">
        <f>Q163*H163</f>
        <v>0.0018228000000000001</v>
      </c>
      <c r="S163" s="231">
        <v>0</v>
      </c>
      <c r="T163" s="232">
        <f>S163*H163</f>
        <v>0</v>
      </c>
      <c r="AR163" s="24" t="s">
        <v>162</v>
      </c>
      <c r="AT163" s="24" t="s">
        <v>157</v>
      </c>
      <c r="AU163" s="24" t="s">
        <v>83</v>
      </c>
      <c r="AY163" s="24" t="s">
        <v>155</v>
      </c>
      <c r="BE163" s="233">
        <f>IF(N163="základní",J163,0)</f>
        <v>0</v>
      </c>
      <c r="BF163" s="233">
        <f>IF(N163="snížená",J163,0)</f>
        <v>0</v>
      </c>
      <c r="BG163" s="233">
        <f>IF(N163="zákl. přenesená",J163,0)</f>
        <v>0</v>
      </c>
      <c r="BH163" s="233">
        <f>IF(N163="sníž. přenesená",J163,0)</f>
        <v>0</v>
      </c>
      <c r="BI163" s="233">
        <f>IF(N163="nulová",J163,0)</f>
        <v>0</v>
      </c>
      <c r="BJ163" s="24" t="s">
        <v>81</v>
      </c>
      <c r="BK163" s="233">
        <f>ROUND(I163*H163,2)</f>
        <v>0</v>
      </c>
      <c r="BL163" s="24" t="s">
        <v>162</v>
      </c>
      <c r="BM163" s="24" t="s">
        <v>281</v>
      </c>
    </row>
    <row r="164" s="11" customFormat="1">
      <c r="B164" s="234"/>
      <c r="C164" s="235"/>
      <c r="D164" s="236" t="s">
        <v>164</v>
      </c>
      <c r="E164" s="237" t="s">
        <v>23</v>
      </c>
      <c r="F164" s="238" t="s">
        <v>282</v>
      </c>
      <c r="G164" s="235"/>
      <c r="H164" s="239">
        <v>30.379999999999999</v>
      </c>
      <c r="I164" s="240"/>
      <c r="J164" s="235"/>
      <c r="K164" s="235"/>
      <c r="L164" s="241"/>
      <c r="M164" s="242"/>
      <c r="N164" s="243"/>
      <c r="O164" s="243"/>
      <c r="P164" s="243"/>
      <c r="Q164" s="243"/>
      <c r="R164" s="243"/>
      <c r="S164" s="243"/>
      <c r="T164" s="244"/>
      <c r="AT164" s="245" t="s">
        <v>164</v>
      </c>
      <c r="AU164" s="245" t="s">
        <v>83</v>
      </c>
      <c r="AV164" s="11" t="s">
        <v>83</v>
      </c>
      <c r="AW164" s="11" t="s">
        <v>36</v>
      </c>
      <c r="AX164" s="11" t="s">
        <v>81</v>
      </c>
      <c r="AY164" s="245" t="s">
        <v>155</v>
      </c>
    </row>
    <row r="165" s="1" customFormat="1" ht="16.5" customHeight="1">
      <c r="B165" s="46"/>
      <c r="C165" s="267" t="s">
        <v>283</v>
      </c>
      <c r="D165" s="267" t="s">
        <v>221</v>
      </c>
      <c r="E165" s="268" t="s">
        <v>284</v>
      </c>
      <c r="F165" s="269" t="s">
        <v>285</v>
      </c>
      <c r="G165" s="270" t="s">
        <v>254</v>
      </c>
      <c r="H165" s="271">
        <v>31.899000000000001</v>
      </c>
      <c r="I165" s="272"/>
      <c r="J165" s="273">
        <f>ROUND(I165*H165,2)</f>
        <v>0</v>
      </c>
      <c r="K165" s="269" t="s">
        <v>161</v>
      </c>
      <c r="L165" s="274"/>
      <c r="M165" s="275" t="s">
        <v>23</v>
      </c>
      <c r="N165" s="276" t="s">
        <v>44</v>
      </c>
      <c r="O165" s="47"/>
      <c r="P165" s="231">
        <f>O165*H165</f>
        <v>0</v>
      </c>
      <c r="Q165" s="231">
        <v>0.00059999999999999995</v>
      </c>
      <c r="R165" s="231">
        <f>Q165*H165</f>
        <v>0.019139399999999997</v>
      </c>
      <c r="S165" s="231">
        <v>0</v>
      </c>
      <c r="T165" s="232">
        <f>S165*H165</f>
        <v>0</v>
      </c>
      <c r="AR165" s="24" t="s">
        <v>191</v>
      </c>
      <c r="AT165" s="24" t="s">
        <v>221</v>
      </c>
      <c r="AU165" s="24" t="s">
        <v>83</v>
      </c>
      <c r="AY165" s="24" t="s">
        <v>155</v>
      </c>
      <c r="BE165" s="233">
        <f>IF(N165="základní",J165,0)</f>
        <v>0</v>
      </c>
      <c r="BF165" s="233">
        <f>IF(N165="snížená",J165,0)</f>
        <v>0</v>
      </c>
      <c r="BG165" s="233">
        <f>IF(N165="zákl. přenesená",J165,0)</f>
        <v>0</v>
      </c>
      <c r="BH165" s="233">
        <f>IF(N165="sníž. přenesená",J165,0)</f>
        <v>0</v>
      </c>
      <c r="BI165" s="233">
        <f>IF(N165="nulová",J165,0)</f>
        <v>0</v>
      </c>
      <c r="BJ165" s="24" t="s">
        <v>81</v>
      </c>
      <c r="BK165" s="233">
        <f>ROUND(I165*H165,2)</f>
        <v>0</v>
      </c>
      <c r="BL165" s="24" t="s">
        <v>162</v>
      </c>
      <c r="BM165" s="24" t="s">
        <v>286</v>
      </c>
    </row>
    <row r="166" s="11" customFormat="1">
      <c r="B166" s="234"/>
      <c r="C166" s="235"/>
      <c r="D166" s="236" t="s">
        <v>164</v>
      </c>
      <c r="E166" s="235"/>
      <c r="F166" s="238" t="s">
        <v>287</v>
      </c>
      <c r="G166" s="235"/>
      <c r="H166" s="239">
        <v>31.899000000000001</v>
      </c>
      <c r="I166" s="240"/>
      <c r="J166" s="235"/>
      <c r="K166" s="235"/>
      <c r="L166" s="241"/>
      <c r="M166" s="242"/>
      <c r="N166" s="243"/>
      <c r="O166" s="243"/>
      <c r="P166" s="243"/>
      <c r="Q166" s="243"/>
      <c r="R166" s="243"/>
      <c r="S166" s="243"/>
      <c r="T166" s="244"/>
      <c r="AT166" s="245" t="s">
        <v>164</v>
      </c>
      <c r="AU166" s="245" t="s">
        <v>83</v>
      </c>
      <c r="AV166" s="11" t="s">
        <v>83</v>
      </c>
      <c r="AW166" s="11" t="s">
        <v>6</v>
      </c>
      <c r="AX166" s="11" t="s">
        <v>81</v>
      </c>
      <c r="AY166" s="245" t="s">
        <v>155</v>
      </c>
    </row>
    <row r="167" s="1" customFormat="1" ht="25.5" customHeight="1">
      <c r="B167" s="46"/>
      <c r="C167" s="222" t="s">
        <v>288</v>
      </c>
      <c r="D167" s="222" t="s">
        <v>157</v>
      </c>
      <c r="E167" s="223" t="s">
        <v>289</v>
      </c>
      <c r="F167" s="224" t="s">
        <v>290</v>
      </c>
      <c r="G167" s="225" t="s">
        <v>254</v>
      </c>
      <c r="H167" s="226">
        <v>133.75</v>
      </c>
      <c r="I167" s="227"/>
      <c r="J167" s="228">
        <f>ROUND(I167*H167,2)</f>
        <v>0</v>
      </c>
      <c r="K167" s="224" t="s">
        <v>161</v>
      </c>
      <c r="L167" s="72"/>
      <c r="M167" s="229" t="s">
        <v>23</v>
      </c>
      <c r="N167" s="230" t="s">
        <v>44</v>
      </c>
      <c r="O167" s="47"/>
      <c r="P167" s="231">
        <f>O167*H167</f>
        <v>0</v>
      </c>
      <c r="Q167" s="231">
        <v>0.00025000000000000001</v>
      </c>
      <c r="R167" s="231">
        <f>Q167*H167</f>
        <v>0.033437500000000002</v>
      </c>
      <c r="S167" s="231">
        <v>0</v>
      </c>
      <c r="T167" s="232">
        <f>S167*H167</f>
        <v>0</v>
      </c>
      <c r="AR167" s="24" t="s">
        <v>162</v>
      </c>
      <c r="AT167" s="24" t="s">
        <v>157</v>
      </c>
      <c r="AU167" s="24" t="s">
        <v>83</v>
      </c>
      <c r="AY167" s="24" t="s">
        <v>155</v>
      </c>
      <c r="BE167" s="233">
        <f>IF(N167="základní",J167,0)</f>
        <v>0</v>
      </c>
      <c r="BF167" s="233">
        <f>IF(N167="snížená",J167,0)</f>
        <v>0</v>
      </c>
      <c r="BG167" s="233">
        <f>IF(N167="zákl. přenesená",J167,0)</f>
        <v>0</v>
      </c>
      <c r="BH167" s="233">
        <f>IF(N167="sníž. přenesená",J167,0)</f>
        <v>0</v>
      </c>
      <c r="BI167" s="233">
        <f>IF(N167="nulová",J167,0)</f>
        <v>0</v>
      </c>
      <c r="BJ167" s="24" t="s">
        <v>81</v>
      </c>
      <c r="BK167" s="233">
        <f>ROUND(I167*H167,2)</f>
        <v>0</v>
      </c>
      <c r="BL167" s="24" t="s">
        <v>162</v>
      </c>
      <c r="BM167" s="24" t="s">
        <v>291</v>
      </c>
    </row>
    <row r="168" s="11" customFormat="1">
      <c r="B168" s="234"/>
      <c r="C168" s="235"/>
      <c r="D168" s="236" t="s">
        <v>164</v>
      </c>
      <c r="E168" s="237" t="s">
        <v>23</v>
      </c>
      <c r="F168" s="238" t="s">
        <v>292</v>
      </c>
      <c r="G168" s="235"/>
      <c r="H168" s="239">
        <v>13.9</v>
      </c>
      <c r="I168" s="240"/>
      <c r="J168" s="235"/>
      <c r="K168" s="235"/>
      <c r="L168" s="241"/>
      <c r="M168" s="242"/>
      <c r="N168" s="243"/>
      <c r="O168" s="243"/>
      <c r="P168" s="243"/>
      <c r="Q168" s="243"/>
      <c r="R168" s="243"/>
      <c r="S168" s="243"/>
      <c r="T168" s="244"/>
      <c r="AT168" s="245" t="s">
        <v>164</v>
      </c>
      <c r="AU168" s="245" t="s">
        <v>83</v>
      </c>
      <c r="AV168" s="11" t="s">
        <v>83</v>
      </c>
      <c r="AW168" s="11" t="s">
        <v>36</v>
      </c>
      <c r="AX168" s="11" t="s">
        <v>73</v>
      </c>
      <c r="AY168" s="245" t="s">
        <v>155</v>
      </c>
    </row>
    <row r="169" s="13" customFormat="1">
      <c r="B169" s="256"/>
      <c r="C169" s="257"/>
      <c r="D169" s="236" t="s">
        <v>164</v>
      </c>
      <c r="E169" s="258" t="s">
        <v>102</v>
      </c>
      <c r="F169" s="259" t="s">
        <v>199</v>
      </c>
      <c r="G169" s="257"/>
      <c r="H169" s="260">
        <v>13.9</v>
      </c>
      <c r="I169" s="261"/>
      <c r="J169" s="257"/>
      <c r="K169" s="257"/>
      <c r="L169" s="262"/>
      <c r="M169" s="263"/>
      <c r="N169" s="264"/>
      <c r="O169" s="264"/>
      <c r="P169" s="264"/>
      <c r="Q169" s="264"/>
      <c r="R169" s="264"/>
      <c r="S169" s="264"/>
      <c r="T169" s="265"/>
      <c r="AT169" s="266" t="s">
        <v>164</v>
      </c>
      <c r="AU169" s="266" t="s">
        <v>83</v>
      </c>
      <c r="AV169" s="13" t="s">
        <v>169</v>
      </c>
      <c r="AW169" s="13" t="s">
        <v>36</v>
      </c>
      <c r="AX169" s="13" t="s">
        <v>73</v>
      </c>
      <c r="AY169" s="266" t="s">
        <v>155</v>
      </c>
    </row>
    <row r="170" s="11" customFormat="1">
      <c r="B170" s="234"/>
      <c r="C170" s="235"/>
      <c r="D170" s="236" t="s">
        <v>164</v>
      </c>
      <c r="E170" s="237" t="s">
        <v>23</v>
      </c>
      <c r="F170" s="238" t="s">
        <v>293</v>
      </c>
      <c r="G170" s="235"/>
      <c r="H170" s="239">
        <v>84.5</v>
      </c>
      <c r="I170" s="240"/>
      <c r="J170" s="235"/>
      <c r="K170" s="235"/>
      <c r="L170" s="241"/>
      <c r="M170" s="242"/>
      <c r="N170" s="243"/>
      <c r="O170" s="243"/>
      <c r="P170" s="243"/>
      <c r="Q170" s="243"/>
      <c r="R170" s="243"/>
      <c r="S170" s="243"/>
      <c r="T170" s="244"/>
      <c r="AT170" s="245" t="s">
        <v>164</v>
      </c>
      <c r="AU170" s="245" t="s">
        <v>83</v>
      </c>
      <c r="AV170" s="11" t="s">
        <v>83</v>
      </c>
      <c r="AW170" s="11" t="s">
        <v>36</v>
      </c>
      <c r="AX170" s="11" t="s">
        <v>73</v>
      </c>
      <c r="AY170" s="245" t="s">
        <v>155</v>
      </c>
    </row>
    <row r="171" s="13" customFormat="1">
      <c r="B171" s="256"/>
      <c r="C171" s="257"/>
      <c r="D171" s="236" t="s">
        <v>164</v>
      </c>
      <c r="E171" s="258" t="s">
        <v>23</v>
      </c>
      <c r="F171" s="259" t="s">
        <v>199</v>
      </c>
      <c r="G171" s="257"/>
      <c r="H171" s="260">
        <v>84.5</v>
      </c>
      <c r="I171" s="261"/>
      <c r="J171" s="257"/>
      <c r="K171" s="257"/>
      <c r="L171" s="262"/>
      <c r="M171" s="263"/>
      <c r="N171" s="264"/>
      <c r="O171" s="264"/>
      <c r="P171" s="264"/>
      <c r="Q171" s="264"/>
      <c r="R171" s="264"/>
      <c r="S171" s="264"/>
      <c r="T171" s="265"/>
      <c r="AT171" s="266" t="s">
        <v>164</v>
      </c>
      <c r="AU171" s="266" t="s">
        <v>83</v>
      </c>
      <c r="AV171" s="13" t="s">
        <v>169</v>
      </c>
      <c r="AW171" s="13" t="s">
        <v>36</v>
      </c>
      <c r="AX171" s="13" t="s">
        <v>73</v>
      </c>
      <c r="AY171" s="266" t="s">
        <v>155</v>
      </c>
    </row>
    <row r="172" s="11" customFormat="1">
      <c r="B172" s="234"/>
      <c r="C172" s="235"/>
      <c r="D172" s="236" t="s">
        <v>164</v>
      </c>
      <c r="E172" s="237" t="s">
        <v>23</v>
      </c>
      <c r="F172" s="238" t="s">
        <v>294</v>
      </c>
      <c r="G172" s="235"/>
      <c r="H172" s="239">
        <v>26.050000000000001</v>
      </c>
      <c r="I172" s="240"/>
      <c r="J172" s="235"/>
      <c r="K172" s="235"/>
      <c r="L172" s="241"/>
      <c r="M172" s="242"/>
      <c r="N172" s="243"/>
      <c r="O172" s="243"/>
      <c r="P172" s="243"/>
      <c r="Q172" s="243"/>
      <c r="R172" s="243"/>
      <c r="S172" s="243"/>
      <c r="T172" s="244"/>
      <c r="AT172" s="245" t="s">
        <v>164</v>
      </c>
      <c r="AU172" s="245" t="s">
        <v>83</v>
      </c>
      <c r="AV172" s="11" t="s">
        <v>83</v>
      </c>
      <c r="AW172" s="11" t="s">
        <v>36</v>
      </c>
      <c r="AX172" s="11" t="s">
        <v>73</v>
      </c>
      <c r="AY172" s="245" t="s">
        <v>155</v>
      </c>
    </row>
    <row r="173" s="13" customFormat="1">
      <c r="B173" s="256"/>
      <c r="C173" s="257"/>
      <c r="D173" s="236" t="s">
        <v>164</v>
      </c>
      <c r="E173" s="258" t="s">
        <v>100</v>
      </c>
      <c r="F173" s="259" t="s">
        <v>199</v>
      </c>
      <c r="G173" s="257"/>
      <c r="H173" s="260">
        <v>26.050000000000001</v>
      </c>
      <c r="I173" s="261"/>
      <c r="J173" s="257"/>
      <c r="K173" s="257"/>
      <c r="L173" s="262"/>
      <c r="M173" s="263"/>
      <c r="N173" s="264"/>
      <c r="O173" s="264"/>
      <c r="P173" s="264"/>
      <c r="Q173" s="264"/>
      <c r="R173" s="264"/>
      <c r="S173" s="264"/>
      <c r="T173" s="265"/>
      <c r="AT173" s="266" t="s">
        <v>164</v>
      </c>
      <c r="AU173" s="266" t="s">
        <v>83</v>
      </c>
      <c r="AV173" s="13" t="s">
        <v>169</v>
      </c>
      <c r="AW173" s="13" t="s">
        <v>36</v>
      </c>
      <c r="AX173" s="13" t="s">
        <v>73</v>
      </c>
      <c r="AY173" s="266" t="s">
        <v>155</v>
      </c>
    </row>
    <row r="174" s="11" customFormat="1">
      <c r="B174" s="234"/>
      <c r="C174" s="235"/>
      <c r="D174" s="236" t="s">
        <v>164</v>
      </c>
      <c r="E174" s="237" t="s">
        <v>23</v>
      </c>
      <c r="F174" s="238" t="s">
        <v>295</v>
      </c>
      <c r="G174" s="235"/>
      <c r="H174" s="239">
        <v>9.3000000000000007</v>
      </c>
      <c r="I174" s="240"/>
      <c r="J174" s="235"/>
      <c r="K174" s="235"/>
      <c r="L174" s="241"/>
      <c r="M174" s="242"/>
      <c r="N174" s="243"/>
      <c r="O174" s="243"/>
      <c r="P174" s="243"/>
      <c r="Q174" s="243"/>
      <c r="R174" s="243"/>
      <c r="S174" s="243"/>
      <c r="T174" s="244"/>
      <c r="AT174" s="245" t="s">
        <v>164</v>
      </c>
      <c r="AU174" s="245" t="s">
        <v>83</v>
      </c>
      <c r="AV174" s="11" t="s">
        <v>83</v>
      </c>
      <c r="AW174" s="11" t="s">
        <v>36</v>
      </c>
      <c r="AX174" s="11" t="s">
        <v>73</v>
      </c>
      <c r="AY174" s="245" t="s">
        <v>155</v>
      </c>
    </row>
    <row r="175" s="13" customFormat="1">
      <c r="B175" s="256"/>
      <c r="C175" s="257"/>
      <c r="D175" s="236" t="s">
        <v>164</v>
      </c>
      <c r="E175" s="258" t="s">
        <v>98</v>
      </c>
      <c r="F175" s="259" t="s">
        <v>199</v>
      </c>
      <c r="G175" s="257"/>
      <c r="H175" s="260">
        <v>9.3000000000000007</v>
      </c>
      <c r="I175" s="261"/>
      <c r="J175" s="257"/>
      <c r="K175" s="257"/>
      <c r="L175" s="262"/>
      <c r="M175" s="263"/>
      <c r="N175" s="264"/>
      <c r="O175" s="264"/>
      <c r="P175" s="264"/>
      <c r="Q175" s="264"/>
      <c r="R175" s="264"/>
      <c r="S175" s="264"/>
      <c r="T175" s="265"/>
      <c r="AT175" s="266" t="s">
        <v>164</v>
      </c>
      <c r="AU175" s="266" t="s">
        <v>83</v>
      </c>
      <c r="AV175" s="13" t="s">
        <v>169</v>
      </c>
      <c r="AW175" s="13" t="s">
        <v>36</v>
      </c>
      <c r="AX175" s="13" t="s">
        <v>73</v>
      </c>
      <c r="AY175" s="266" t="s">
        <v>155</v>
      </c>
    </row>
    <row r="176" s="14" customFormat="1">
      <c r="B176" s="277"/>
      <c r="C176" s="278"/>
      <c r="D176" s="236" t="s">
        <v>164</v>
      </c>
      <c r="E176" s="279" t="s">
        <v>23</v>
      </c>
      <c r="F176" s="280" t="s">
        <v>238</v>
      </c>
      <c r="G176" s="278"/>
      <c r="H176" s="281">
        <v>133.75</v>
      </c>
      <c r="I176" s="282"/>
      <c r="J176" s="278"/>
      <c r="K176" s="278"/>
      <c r="L176" s="283"/>
      <c r="M176" s="284"/>
      <c r="N176" s="285"/>
      <c r="O176" s="285"/>
      <c r="P176" s="285"/>
      <c r="Q176" s="285"/>
      <c r="R176" s="285"/>
      <c r="S176" s="285"/>
      <c r="T176" s="286"/>
      <c r="AT176" s="287" t="s">
        <v>164</v>
      </c>
      <c r="AU176" s="287" t="s">
        <v>83</v>
      </c>
      <c r="AV176" s="14" t="s">
        <v>162</v>
      </c>
      <c r="AW176" s="14" t="s">
        <v>36</v>
      </c>
      <c r="AX176" s="14" t="s">
        <v>81</v>
      </c>
      <c r="AY176" s="287" t="s">
        <v>155</v>
      </c>
    </row>
    <row r="177" s="1" customFormat="1" ht="16.5" customHeight="1">
      <c r="B177" s="46"/>
      <c r="C177" s="267" t="s">
        <v>296</v>
      </c>
      <c r="D177" s="267" t="s">
        <v>221</v>
      </c>
      <c r="E177" s="268" t="s">
        <v>297</v>
      </c>
      <c r="F177" s="269" t="s">
        <v>298</v>
      </c>
      <c r="G177" s="270" t="s">
        <v>254</v>
      </c>
      <c r="H177" s="271">
        <v>14.595000000000001</v>
      </c>
      <c r="I177" s="272"/>
      <c r="J177" s="273">
        <f>ROUND(I177*H177,2)</f>
        <v>0</v>
      </c>
      <c r="K177" s="269" t="s">
        <v>161</v>
      </c>
      <c r="L177" s="274"/>
      <c r="M177" s="275" t="s">
        <v>23</v>
      </c>
      <c r="N177" s="276" t="s">
        <v>44</v>
      </c>
      <c r="O177" s="47"/>
      <c r="P177" s="231">
        <f>O177*H177</f>
        <v>0</v>
      </c>
      <c r="Q177" s="231">
        <v>3.0000000000000001E-05</v>
      </c>
      <c r="R177" s="231">
        <f>Q177*H177</f>
        <v>0.00043785000000000004</v>
      </c>
      <c r="S177" s="231">
        <v>0</v>
      </c>
      <c r="T177" s="232">
        <f>S177*H177</f>
        <v>0</v>
      </c>
      <c r="AR177" s="24" t="s">
        <v>191</v>
      </c>
      <c r="AT177" s="24" t="s">
        <v>221</v>
      </c>
      <c r="AU177" s="24" t="s">
        <v>83</v>
      </c>
      <c r="AY177" s="24" t="s">
        <v>155</v>
      </c>
      <c r="BE177" s="233">
        <f>IF(N177="základní",J177,0)</f>
        <v>0</v>
      </c>
      <c r="BF177" s="233">
        <f>IF(N177="snížená",J177,0)</f>
        <v>0</v>
      </c>
      <c r="BG177" s="233">
        <f>IF(N177="zákl. přenesená",J177,0)</f>
        <v>0</v>
      </c>
      <c r="BH177" s="233">
        <f>IF(N177="sníž. přenesená",J177,0)</f>
        <v>0</v>
      </c>
      <c r="BI177" s="233">
        <f>IF(N177="nulová",J177,0)</f>
        <v>0</v>
      </c>
      <c r="BJ177" s="24" t="s">
        <v>81</v>
      </c>
      <c r="BK177" s="233">
        <f>ROUND(I177*H177,2)</f>
        <v>0</v>
      </c>
      <c r="BL177" s="24" t="s">
        <v>162</v>
      </c>
      <c r="BM177" s="24" t="s">
        <v>299</v>
      </c>
    </row>
    <row r="178" s="11" customFormat="1">
      <c r="B178" s="234"/>
      <c r="C178" s="235"/>
      <c r="D178" s="236" t="s">
        <v>164</v>
      </c>
      <c r="E178" s="237" t="s">
        <v>23</v>
      </c>
      <c r="F178" s="238" t="s">
        <v>300</v>
      </c>
      <c r="G178" s="235"/>
      <c r="H178" s="239">
        <v>14.595000000000001</v>
      </c>
      <c r="I178" s="240"/>
      <c r="J178" s="235"/>
      <c r="K178" s="235"/>
      <c r="L178" s="241"/>
      <c r="M178" s="242"/>
      <c r="N178" s="243"/>
      <c r="O178" s="243"/>
      <c r="P178" s="243"/>
      <c r="Q178" s="243"/>
      <c r="R178" s="243"/>
      <c r="S178" s="243"/>
      <c r="T178" s="244"/>
      <c r="AT178" s="245" t="s">
        <v>164</v>
      </c>
      <c r="AU178" s="245" t="s">
        <v>83</v>
      </c>
      <c r="AV178" s="11" t="s">
        <v>83</v>
      </c>
      <c r="AW178" s="11" t="s">
        <v>36</v>
      </c>
      <c r="AX178" s="11" t="s">
        <v>81</v>
      </c>
      <c r="AY178" s="245" t="s">
        <v>155</v>
      </c>
    </row>
    <row r="179" s="1" customFormat="1" ht="25.5" customHeight="1">
      <c r="B179" s="46"/>
      <c r="C179" s="267" t="s">
        <v>301</v>
      </c>
      <c r="D179" s="267" t="s">
        <v>221</v>
      </c>
      <c r="E179" s="268" t="s">
        <v>302</v>
      </c>
      <c r="F179" s="269" t="s">
        <v>303</v>
      </c>
      <c r="G179" s="270" t="s">
        <v>254</v>
      </c>
      <c r="H179" s="271">
        <v>84.5</v>
      </c>
      <c r="I179" s="272"/>
      <c r="J179" s="273">
        <f>ROUND(I179*H179,2)</f>
        <v>0</v>
      </c>
      <c r="K179" s="269" t="s">
        <v>23</v>
      </c>
      <c r="L179" s="274"/>
      <c r="M179" s="275" t="s">
        <v>23</v>
      </c>
      <c r="N179" s="276" t="s">
        <v>44</v>
      </c>
      <c r="O179" s="47"/>
      <c r="P179" s="231">
        <f>O179*H179</f>
        <v>0</v>
      </c>
      <c r="Q179" s="231">
        <v>0.00029999999999999997</v>
      </c>
      <c r="R179" s="231">
        <f>Q179*H179</f>
        <v>0.025349999999999998</v>
      </c>
      <c r="S179" s="231">
        <v>0</v>
      </c>
      <c r="T179" s="232">
        <f>S179*H179</f>
        <v>0</v>
      </c>
      <c r="AR179" s="24" t="s">
        <v>191</v>
      </c>
      <c r="AT179" s="24" t="s">
        <v>221</v>
      </c>
      <c r="AU179" s="24" t="s">
        <v>83</v>
      </c>
      <c r="AY179" s="24" t="s">
        <v>155</v>
      </c>
      <c r="BE179" s="233">
        <f>IF(N179="základní",J179,0)</f>
        <v>0</v>
      </c>
      <c r="BF179" s="233">
        <f>IF(N179="snížená",J179,0)</f>
        <v>0</v>
      </c>
      <c r="BG179" s="233">
        <f>IF(N179="zákl. přenesená",J179,0)</f>
        <v>0</v>
      </c>
      <c r="BH179" s="233">
        <f>IF(N179="sníž. přenesená",J179,0)</f>
        <v>0</v>
      </c>
      <c r="BI179" s="233">
        <f>IF(N179="nulová",J179,0)</f>
        <v>0</v>
      </c>
      <c r="BJ179" s="24" t="s">
        <v>81</v>
      </c>
      <c r="BK179" s="233">
        <f>ROUND(I179*H179,2)</f>
        <v>0</v>
      </c>
      <c r="BL179" s="24" t="s">
        <v>162</v>
      </c>
      <c r="BM179" s="24" t="s">
        <v>304</v>
      </c>
    </row>
    <row r="180" s="11" customFormat="1">
      <c r="B180" s="234"/>
      <c r="C180" s="235"/>
      <c r="D180" s="236" t="s">
        <v>164</v>
      </c>
      <c r="E180" s="237" t="s">
        <v>23</v>
      </c>
      <c r="F180" s="238" t="s">
        <v>91</v>
      </c>
      <c r="G180" s="235"/>
      <c r="H180" s="239">
        <v>84.5</v>
      </c>
      <c r="I180" s="240"/>
      <c r="J180" s="235"/>
      <c r="K180" s="235"/>
      <c r="L180" s="241"/>
      <c r="M180" s="242"/>
      <c r="N180" s="243"/>
      <c r="O180" s="243"/>
      <c r="P180" s="243"/>
      <c r="Q180" s="243"/>
      <c r="R180" s="243"/>
      <c r="S180" s="243"/>
      <c r="T180" s="244"/>
      <c r="AT180" s="245" t="s">
        <v>164</v>
      </c>
      <c r="AU180" s="245" t="s">
        <v>83</v>
      </c>
      <c r="AV180" s="11" t="s">
        <v>83</v>
      </c>
      <c r="AW180" s="11" t="s">
        <v>36</v>
      </c>
      <c r="AX180" s="11" t="s">
        <v>81</v>
      </c>
      <c r="AY180" s="245" t="s">
        <v>155</v>
      </c>
    </row>
    <row r="181" s="1" customFormat="1" ht="16.5" customHeight="1">
      <c r="B181" s="46"/>
      <c r="C181" s="267" t="s">
        <v>305</v>
      </c>
      <c r="D181" s="267" t="s">
        <v>221</v>
      </c>
      <c r="E181" s="268" t="s">
        <v>306</v>
      </c>
      <c r="F181" s="269" t="s">
        <v>307</v>
      </c>
      <c r="G181" s="270" t="s">
        <v>254</v>
      </c>
      <c r="H181" s="271">
        <v>27.353000000000002</v>
      </c>
      <c r="I181" s="272"/>
      <c r="J181" s="273">
        <f>ROUND(I181*H181,2)</f>
        <v>0</v>
      </c>
      <c r="K181" s="269" t="s">
        <v>23</v>
      </c>
      <c r="L181" s="274"/>
      <c r="M181" s="275" t="s">
        <v>23</v>
      </c>
      <c r="N181" s="276" t="s">
        <v>44</v>
      </c>
      <c r="O181" s="47"/>
      <c r="P181" s="231">
        <f>O181*H181</f>
        <v>0</v>
      </c>
      <c r="Q181" s="231">
        <v>0.00029999999999999997</v>
      </c>
      <c r="R181" s="231">
        <f>Q181*H181</f>
        <v>0.0082059000000000003</v>
      </c>
      <c r="S181" s="231">
        <v>0</v>
      </c>
      <c r="T181" s="232">
        <f>S181*H181</f>
        <v>0</v>
      </c>
      <c r="AR181" s="24" t="s">
        <v>191</v>
      </c>
      <c r="AT181" s="24" t="s">
        <v>221</v>
      </c>
      <c r="AU181" s="24" t="s">
        <v>83</v>
      </c>
      <c r="AY181" s="24" t="s">
        <v>155</v>
      </c>
      <c r="BE181" s="233">
        <f>IF(N181="základní",J181,0)</f>
        <v>0</v>
      </c>
      <c r="BF181" s="233">
        <f>IF(N181="snížená",J181,0)</f>
        <v>0</v>
      </c>
      <c r="BG181" s="233">
        <f>IF(N181="zákl. přenesená",J181,0)</f>
        <v>0</v>
      </c>
      <c r="BH181" s="233">
        <f>IF(N181="sníž. přenesená",J181,0)</f>
        <v>0</v>
      </c>
      <c r="BI181" s="233">
        <f>IF(N181="nulová",J181,0)</f>
        <v>0</v>
      </c>
      <c r="BJ181" s="24" t="s">
        <v>81</v>
      </c>
      <c r="BK181" s="233">
        <f>ROUND(I181*H181,2)</f>
        <v>0</v>
      </c>
      <c r="BL181" s="24" t="s">
        <v>162</v>
      </c>
      <c r="BM181" s="24" t="s">
        <v>308</v>
      </c>
    </row>
    <row r="182" s="11" customFormat="1">
      <c r="B182" s="234"/>
      <c r="C182" s="235"/>
      <c r="D182" s="236" t="s">
        <v>164</v>
      </c>
      <c r="E182" s="237" t="s">
        <v>23</v>
      </c>
      <c r="F182" s="238" t="s">
        <v>309</v>
      </c>
      <c r="G182" s="235"/>
      <c r="H182" s="239">
        <v>27.353000000000002</v>
      </c>
      <c r="I182" s="240"/>
      <c r="J182" s="235"/>
      <c r="K182" s="235"/>
      <c r="L182" s="241"/>
      <c r="M182" s="242"/>
      <c r="N182" s="243"/>
      <c r="O182" s="243"/>
      <c r="P182" s="243"/>
      <c r="Q182" s="243"/>
      <c r="R182" s="243"/>
      <c r="S182" s="243"/>
      <c r="T182" s="244"/>
      <c r="AT182" s="245" t="s">
        <v>164</v>
      </c>
      <c r="AU182" s="245" t="s">
        <v>83</v>
      </c>
      <c r="AV182" s="11" t="s">
        <v>83</v>
      </c>
      <c r="AW182" s="11" t="s">
        <v>36</v>
      </c>
      <c r="AX182" s="11" t="s">
        <v>81</v>
      </c>
      <c r="AY182" s="245" t="s">
        <v>155</v>
      </c>
    </row>
    <row r="183" s="1" customFormat="1" ht="16.5" customHeight="1">
      <c r="B183" s="46"/>
      <c r="C183" s="267" t="s">
        <v>310</v>
      </c>
      <c r="D183" s="267" t="s">
        <v>221</v>
      </c>
      <c r="E183" s="268" t="s">
        <v>311</v>
      </c>
      <c r="F183" s="269" t="s">
        <v>312</v>
      </c>
      <c r="G183" s="270" t="s">
        <v>254</v>
      </c>
      <c r="H183" s="271">
        <v>9.7650000000000006</v>
      </c>
      <c r="I183" s="272"/>
      <c r="J183" s="273">
        <f>ROUND(I183*H183,2)</f>
        <v>0</v>
      </c>
      <c r="K183" s="269" t="s">
        <v>23</v>
      </c>
      <c r="L183" s="274"/>
      <c r="M183" s="275" t="s">
        <v>23</v>
      </c>
      <c r="N183" s="276" t="s">
        <v>44</v>
      </c>
      <c r="O183" s="47"/>
      <c r="P183" s="231">
        <f>O183*H183</f>
        <v>0</v>
      </c>
      <c r="Q183" s="231">
        <v>0.00029999999999999997</v>
      </c>
      <c r="R183" s="231">
        <f>Q183*H183</f>
        <v>0.0029294999999999998</v>
      </c>
      <c r="S183" s="231">
        <v>0</v>
      </c>
      <c r="T183" s="232">
        <f>S183*H183</f>
        <v>0</v>
      </c>
      <c r="AR183" s="24" t="s">
        <v>191</v>
      </c>
      <c r="AT183" s="24" t="s">
        <v>221</v>
      </c>
      <c r="AU183" s="24" t="s">
        <v>83</v>
      </c>
      <c r="AY183" s="24" t="s">
        <v>155</v>
      </c>
      <c r="BE183" s="233">
        <f>IF(N183="základní",J183,0)</f>
        <v>0</v>
      </c>
      <c r="BF183" s="233">
        <f>IF(N183="snížená",J183,0)</f>
        <v>0</v>
      </c>
      <c r="BG183" s="233">
        <f>IF(N183="zákl. přenesená",J183,0)</f>
        <v>0</v>
      </c>
      <c r="BH183" s="233">
        <f>IF(N183="sníž. přenesená",J183,0)</f>
        <v>0</v>
      </c>
      <c r="BI183" s="233">
        <f>IF(N183="nulová",J183,0)</f>
        <v>0</v>
      </c>
      <c r="BJ183" s="24" t="s">
        <v>81</v>
      </c>
      <c r="BK183" s="233">
        <f>ROUND(I183*H183,2)</f>
        <v>0</v>
      </c>
      <c r="BL183" s="24" t="s">
        <v>162</v>
      </c>
      <c r="BM183" s="24" t="s">
        <v>313</v>
      </c>
    </row>
    <row r="184" s="11" customFormat="1">
      <c r="B184" s="234"/>
      <c r="C184" s="235"/>
      <c r="D184" s="236" t="s">
        <v>164</v>
      </c>
      <c r="E184" s="237" t="s">
        <v>23</v>
      </c>
      <c r="F184" s="238" t="s">
        <v>314</v>
      </c>
      <c r="G184" s="235"/>
      <c r="H184" s="239">
        <v>9.7650000000000006</v>
      </c>
      <c r="I184" s="240"/>
      <c r="J184" s="235"/>
      <c r="K184" s="235"/>
      <c r="L184" s="241"/>
      <c r="M184" s="242"/>
      <c r="N184" s="243"/>
      <c r="O184" s="243"/>
      <c r="P184" s="243"/>
      <c r="Q184" s="243"/>
      <c r="R184" s="243"/>
      <c r="S184" s="243"/>
      <c r="T184" s="244"/>
      <c r="AT184" s="245" t="s">
        <v>164</v>
      </c>
      <c r="AU184" s="245" t="s">
        <v>83</v>
      </c>
      <c r="AV184" s="11" t="s">
        <v>83</v>
      </c>
      <c r="AW184" s="11" t="s">
        <v>36</v>
      </c>
      <c r="AX184" s="11" t="s">
        <v>81</v>
      </c>
      <c r="AY184" s="245" t="s">
        <v>155</v>
      </c>
    </row>
    <row r="185" s="1" customFormat="1" ht="25.5" customHeight="1">
      <c r="B185" s="46"/>
      <c r="C185" s="222" t="s">
        <v>315</v>
      </c>
      <c r="D185" s="222" t="s">
        <v>157</v>
      </c>
      <c r="E185" s="223" t="s">
        <v>316</v>
      </c>
      <c r="F185" s="224" t="s">
        <v>317</v>
      </c>
      <c r="G185" s="225" t="s">
        <v>318</v>
      </c>
      <c r="H185" s="226">
        <v>4</v>
      </c>
      <c r="I185" s="227"/>
      <c r="J185" s="228">
        <f>ROUND(I185*H185,2)</f>
        <v>0</v>
      </c>
      <c r="K185" s="224" t="s">
        <v>23</v>
      </c>
      <c r="L185" s="72"/>
      <c r="M185" s="229" t="s">
        <v>23</v>
      </c>
      <c r="N185" s="230" t="s">
        <v>44</v>
      </c>
      <c r="O185" s="47"/>
      <c r="P185" s="231">
        <f>O185*H185</f>
        <v>0</v>
      </c>
      <c r="Q185" s="231">
        <v>0</v>
      </c>
      <c r="R185" s="231">
        <f>Q185*H185</f>
        <v>0</v>
      </c>
      <c r="S185" s="231">
        <v>0</v>
      </c>
      <c r="T185" s="232">
        <f>S185*H185</f>
        <v>0</v>
      </c>
      <c r="AR185" s="24" t="s">
        <v>162</v>
      </c>
      <c r="AT185" s="24" t="s">
        <v>157</v>
      </c>
      <c r="AU185" s="24" t="s">
        <v>83</v>
      </c>
      <c r="AY185" s="24" t="s">
        <v>155</v>
      </c>
      <c r="BE185" s="233">
        <f>IF(N185="základní",J185,0)</f>
        <v>0</v>
      </c>
      <c r="BF185" s="233">
        <f>IF(N185="snížená",J185,0)</f>
        <v>0</v>
      </c>
      <c r="BG185" s="233">
        <f>IF(N185="zákl. přenesená",J185,0)</f>
        <v>0</v>
      </c>
      <c r="BH185" s="233">
        <f>IF(N185="sníž. přenesená",J185,0)</f>
        <v>0</v>
      </c>
      <c r="BI185" s="233">
        <f>IF(N185="nulová",J185,0)</f>
        <v>0</v>
      </c>
      <c r="BJ185" s="24" t="s">
        <v>81</v>
      </c>
      <c r="BK185" s="233">
        <f>ROUND(I185*H185,2)</f>
        <v>0</v>
      </c>
      <c r="BL185" s="24" t="s">
        <v>162</v>
      </c>
      <c r="BM185" s="24" t="s">
        <v>319</v>
      </c>
    </row>
    <row r="186" s="11" customFormat="1">
      <c r="B186" s="234"/>
      <c r="C186" s="235"/>
      <c r="D186" s="236" t="s">
        <v>164</v>
      </c>
      <c r="E186" s="237" t="s">
        <v>23</v>
      </c>
      <c r="F186" s="238" t="s">
        <v>320</v>
      </c>
      <c r="G186" s="235"/>
      <c r="H186" s="239">
        <v>2</v>
      </c>
      <c r="I186" s="240"/>
      <c r="J186" s="235"/>
      <c r="K186" s="235"/>
      <c r="L186" s="241"/>
      <c r="M186" s="242"/>
      <c r="N186" s="243"/>
      <c r="O186" s="243"/>
      <c r="P186" s="243"/>
      <c r="Q186" s="243"/>
      <c r="R186" s="243"/>
      <c r="S186" s="243"/>
      <c r="T186" s="244"/>
      <c r="AT186" s="245" t="s">
        <v>164</v>
      </c>
      <c r="AU186" s="245" t="s">
        <v>83</v>
      </c>
      <c r="AV186" s="11" t="s">
        <v>83</v>
      </c>
      <c r="AW186" s="11" t="s">
        <v>36</v>
      </c>
      <c r="AX186" s="11" t="s">
        <v>73</v>
      </c>
      <c r="AY186" s="245" t="s">
        <v>155</v>
      </c>
    </row>
    <row r="187" s="11" customFormat="1">
      <c r="B187" s="234"/>
      <c r="C187" s="235"/>
      <c r="D187" s="236" t="s">
        <v>164</v>
      </c>
      <c r="E187" s="237" t="s">
        <v>23</v>
      </c>
      <c r="F187" s="238" t="s">
        <v>321</v>
      </c>
      <c r="G187" s="235"/>
      <c r="H187" s="239">
        <v>2</v>
      </c>
      <c r="I187" s="240"/>
      <c r="J187" s="235"/>
      <c r="K187" s="235"/>
      <c r="L187" s="241"/>
      <c r="M187" s="242"/>
      <c r="N187" s="243"/>
      <c r="O187" s="243"/>
      <c r="P187" s="243"/>
      <c r="Q187" s="243"/>
      <c r="R187" s="243"/>
      <c r="S187" s="243"/>
      <c r="T187" s="244"/>
      <c r="AT187" s="245" t="s">
        <v>164</v>
      </c>
      <c r="AU187" s="245" t="s">
        <v>83</v>
      </c>
      <c r="AV187" s="11" t="s">
        <v>83</v>
      </c>
      <c r="AW187" s="11" t="s">
        <v>36</v>
      </c>
      <c r="AX187" s="11" t="s">
        <v>73</v>
      </c>
      <c r="AY187" s="245" t="s">
        <v>155</v>
      </c>
    </row>
    <row r="188" s="13" customFormat="1">
      <c r="B188" s="256"/>
      <c r="C188" s="257"/>
      <c r="D188" s="236" t="s">
        <v>164</v>
      </c>
      <c r="E188" s="258" t="s">
        <v>23</v>
      </c>
      <c r="F188" s="259" t="s">
        <v>199</v>
      </c>
      <c r="G188" s="257"/>
      <c r="H188" s="260">
        <v>4</v>
      </c>
      <c r="I188" s="261"/>
      <c r="J188" s="257"/>
      <c r="K188" s="257"/>
      <c r="L188" s="262"/>
      <c r="M188" s="263"/>
      <c r="N188" s="264"/>
      <c r="O188" s="264"/>
      <c r="P188" s="264"/>
      <c r="Q188" s="264"/>
      <c r="R188" s="264"/>
      <c r="S188" s="264"/>
      <c r="T188" s="265"/>
      <c r="AT188" s="266" t="s">
        <v>164</v>
      </c>
      <c r="AU188" s="266" t="s">
        <v>83</v>
      </c>
      <c r="AV188" s="13" t="s">
        <v>169</v>
      </c>
      <c r="AW188" s="13" t="s">
        <v>36</v>
      </c>
      <c r="AX188" s="13" t="s">
        <v>81</v>
      </c>
      <c r="AY188" s="266" t="s">
        <v>155</v>
      </c>
    </row>
    <row r="189" s="1" customFormat="1" ht="25.5" customHeight="1">
      <c r="B189" s="46"/>
      <c r="C189" s="222" t="s">
        <v>322</v>
      </c>
      <c r="D189" s="222" t="s">
        <v>157</v>
      </c>
      <c r="E189" s="223" t="s">
        <v>323</v>
      </c>
      <c r="F189" s="224" t="s">
        <v>324</v>
      </c>
      <c r="G189" s="225" t="s">
        <v>318</v>
      </c>
      <c r="H189" s="226">
        <v>3</v>
      </c>
      <c r="I189" s="227"/>
      <c r="J189" s="228">
        <f>ROUND(I189*H189,2)</f>
        <v>0</v>
      </c>
      <c r="K189" s="224" t="s">
        <v>23</v>
      </c>
      <c r="L189" s="72"/>
      <c r="M189" s="229" t="s">
        <v>23</v>
      </c>
      <c r="N189" s="230" t="s">
        <v>44</v>
      </c>
      <c r="O189" s="47"/>
      <c r="P189" s="231">
        <f>O189*H189</f>
        <v>0</v>
      </c>
      <c r="Q189" s="231">
        <v>0</v>
      </c>
      <c r="R189" s="231">
        <f>Q189*H189</f>
        <v>0</v>
      </c>
      <c r="S189" s="231">
        <v>0</v>
      </c>
      <c r="T189" s="232">
        <f>S189*H189</f>
        <v>0</v>
      </c>
      <c r="AR189" s="24" t="s">
        <v>162</v>
      </c>
      <c r="AT189" s="24" t="s">
        <v>157</v>
      </c>
      <c r="AU189" s="24" t="s">
        <v>83</v>
      </c>
      <c r="AY189" s="24" t="s">
        <v>155</v>
      </c>
      <c r="BE189" s="233">
        <f>IF(N189="základní",J189,0)</f>
        <v>0</v>
      </c>
      <c r="BF189" s="233">
        <f>IF(N189="snížená",J189,0)</f>
        <v>0</v>
      </c>
      <c r="BG189" s="233">
        <f>IF(N189="zákl. přenesená",J189,0)</f>
        <v>0</v>
      </c>
      <c r="BH189" s="233">
        <f>IF(N189="sníž. přenesená",J189,0)</f>
        <v>0</v>
      </c>
      <c r="BI189" s="233">
        <f>IF(N189="nulová",J189,0)</f>
        <v>0</v>
      </c>
      <c r="BJ189" s="24" t="s">
        <v>81</v>
      </c>
      <c r="BK189" s="233">
        <f>ROUND(I189*H189,2)</f>
        <v>0</v>
      </c>
      <c r="BL189" s="24" t="s">
        <v>162</v>
      </c>
      <c r="BM189" s="24" t="s">
        <v>325</v>
      </c>
    </row>
    <row r="190" s="11" customFormat="1">
      <c r="B190" s="234"/>
      <c r="C190" s="235"/>
      <c r="D190" s="236" t="s">
        <v>164</v>
      </c>
      <c r="E190" s="237" t="s">
        <v>23</v>
      </c>
      <c r="F190" s="238" t="s">
        <v>326</v>
      </c>
      <c r="G190" s="235"/>
      <c r="H190" s="239">
        <v>3</v>
      </c>
      <c r="I190" s="240"/>
      <c r="J190" s="235"/>
      <c r="K190" s="235"/>
      <c r="L190" s="241"/>
      <c r="M190" s="242"/>
      <c r="N190" s="243"/>
      <c r="O190" s="243"/>
      <c r="P190" s="243"/>
      <c r="Q190" s="243"/>
      <c r="R190" s="243"/>
      <c r="S190" s="243"/>
      <c r="T190" s="244"/>
      <c r="AT190" s="245" t="s">
        <v>164</v>
      </c>
      <c r="AU190" s="245" t="s">
        <v>83</v>
      </c>
      <c r="AV190" s="11" t="s">
        <v>83</v>
      </c>
      <c r="AW190" s="11" t="s">
        <v>36</v>
      </c>
      <c r="AX190" s="11" t="s">
        <v>81</v>
      </c>
      <c r="AY190" s="245" t="s">
        <v>155</v>
      </c>
    </row>
    <row r="191" s="1" customFormat="1" ht="25.5" customHeight="1">
      <c r="B191" s="46"/>
      <c r="C191" s="222" t="s">
        <v>327</v>
      </c>
      <c r="D191" s="222" t="s">
        <v>157</v>
      </c>
      <c r="E191" s="223" t="s">
        <v>328</v>
      </c>
      <c r="F191" s="224" t="s">
        <v>329</v>
      </c>
      <c r="G191" s="225" t="s">
        <v>318</v>
      </c>
      <c r="H191" s="226">
        <v>1</v>
      </c>
      <c r="I191" s="227"/>
      <c r="J191" s="228">
        <f>ROUND(I191*H191,2)</f>
        <v>0</v>
      </c>
      <c r="K191" s="224" t="s">
        <v>23</v>
      </c>
      <c r="L191" s="72"/>
      <c r="M191" s="229" t="s">
        <v>23</v>
      </c>
      <c r="N191" s="230" t="s">
        <v>44</v>
      </c>
      <c r="O191" s="47"/>
      <c r="P191" s="231">
        <f>O191*H191</f>
        <v>0</v>
      </c>
      <c r="Q191" s="231">
        <v>0</v>
      </c>
      <c r="R191" s="231">
        <f>Q191*H191</f>
        <v>0</v>
      </c>
      <c r="S191" s="231">
        <v>0</v>
      </c>
      <c r="T191" s="232">
        <f>S191*H191</f>
        <v>0</v>
      </c>
      <c r="AR191" s="24" t="s">
        <v>162</v>
      </c>
      <c r="AT191" s="24" t="s">
        <v>157</v>
      </c>
      <c r="AU191" s="24" t="s">
        <v>83</v>
      </c>
      <c r="AY191" s="24" t="s">
        <v>155</v>
      </c>
      <c r="BE191" s="233">
        <f>IF(N191="základní",J191,0)</f>
        <v>0</v>
      </c>
      <c r="BF191" s="233">
        <f>IF(N191="snížená",J191,0)</f>
        <v>0</v>
      </c>
      <c r="BG191" s="233">
        <f>IF(N191="zákl. přenesená",J191,0)</f>
        <v>0</v>
      </c>
      <c r="BH191" s="233">
        <f>IF(N191="sníž. přenesená",J191,0)</f>
        <v>0</v>
      </c>
      <c r="BI191" s="233">
        <f>IF(N191="nulová",J191,0)</f>
        <v>0</v>
      </c>
      <c r="BJ191" s="24" t="s">
        <v>81</v>
      </c>
      <c r="BK191" s="233">
        <f>ROUND(I191*H191,2)</f>
        <v>0</v>
      </c>
      <c r="BL191" s="24" t="s">
        <v>162</v>
      </c>
      <c r="BM191" s="24" t="s">
        <v>330</v>
      </c>
    </row>
    <row r="192" s="1" customFormat="1" ht="25.5" customHeight="1">
      <c r="B192" s="46"/>
      <c r="C192" s="222" t="s">
        <v>331</v>
      </c>
      <c r="D192" s="222" t="s">
        <v>157</v>
      </c>
      <c r="E192" s="223" t="s">
        <v>332</v>
      </c>
      <c r="F192" s="224" t="s">
        <v>333</v>
      </c>
      <c r="G192" s="225" t="s">
        <v>318</v>
      </c>
      <c r="H192" s="226">
        <v>1</v>
      </c>
      <c r="I192" s="227"/>
      <c r="J192" s="228">
        <f>ROUND(I192*H192,2)</f>
        <v>0</v>
      </c>
      <c r="K192" s="224" t="s">
        <v>23</v>
      </c>
      <c r="L192" s="72"/>
      <c r="M192" s="229" t="s">
        <v>23</v>
      </c>
      <c r="N192" s="230" t="s">
        <v>44</v>
      </c>
      <c r="O192" s="47"/>
      <c r="P192" s="231">
        <f>O192*H192</f>
        <v>0</v>
      </c>
      <c r="Q192" s="231">
        <v>0</v>
      </c>
      <c r="R192" s="231">
        <f>Q192*H192</f>
        <v>0</v>
      </c>
      <c r="S192" s="231">
        <v>0</v>
      </c>
      <c r="T192" s="232">
        <f>S192*H192</f>
        <v>0</v>
      </c>
      <c r="AR192" s="24" t="s">
        <v>162</v>
      </c>
      <c r="AT192" s="24" t="s">
        <v>157</v>
      </c>
      <c r="AU192" s="24" t="s">
        <v>83</v>
      </c>
      <c r="AY192" s="24" t="s">
        <v>155</v>
      </c>
      <c r="BE192" s="233">
        <f>IF(N192="základní",J192,0)</f>
        <v>0</v>
      </c>
      <c r="BF192" s="233">
        <f>IF(N192="snížená",J192,0)</f>
        <v>0</v>
      </c>
      <c r="BG192" s="233">
        <f>IF(N192="zákl. přenesená",J192,0)</f>
        <v>0</v>
      </c>
      <c r="BH192" s="233">
        <f>IF(N192="sníž. přenesená",J192,0)</f>
        <v>0</v>
      </c>
      <c r="BI192" s="233">
        <f>IF(N192="nulová",J192,0)</f>
        <v>0</v>
      </c>
      <c r="BJ192" s="24" t="s">
        <v>81</v>
      </c>
      <c r="BK192" s="233">
        <f>ROUND(I192*H192,2)</f>
        <v>0</v>
      </c>
      <c r="BL192" s="24" t="s">
        <v>162</v>
      </c>
      <c r="BM192" s="24" t="s">
        <v>334</v>
      </c>
    </row>
    <row r="193" s="1" customFormat="1" ht="25.5" customHeight="1">
      <c r="B193" s="46"/>
      <c r="C193" s="222" t="s">
        <v>335</v>
      </c>
      <c r="D193" s="222" t="s">
        <v>157</v>
      </c>
      <c r="E193" s="223" t="s">
        <v>336</v>
      </c>
      <c r="F193" s="224" t="s">
        <v>337</v>
      </c>
      <c r="G193" s="225" t="s">
        <v>318</v>
      </c>
      <c r="H193" s="226">
        <v>1</v>
      </c>
      <c r="I193" s="227"/>
      <c r="J193" s="228">
        <f>ROUND(I193*H193,2)</f>
        <v>0</v>
      </c>
      <c r="K193" s="224" t="s">
        <v>23</v>
      </c>
      <c r="L193" s="72"/>
      <c r="M193" s="229" t="s">
        <v>23</v>
      </c>
      <c r="N193" s="230" t="s">
        <v>44</v>
      </c>
      <c r="O193" s="47"/>
      <c r="P193" s="231">
        <f>O193*H193</f>
        <v>0</v>
      </c>
      <c r="Q193" s="231">
        <v>0</v>
      </c>
      <c r="R193" s="231">
        <f>Q193*H193</f>
        <v>0</v>
      </c>
      <c r="S193" s="231">
        <v>0</v>
      </c>
      <c r="T193" s="232">
        <f>S193*H193</f>
        <v>0</v>
      </c>
      <c r="AR193" s="24" t="s">
        <v>162</v>
      </c>
      <c r="AT193" s="24" t="s">
        <v>157</v>
      </c>
      <c r="AU193" s="24" t="s">
        <v>83</v>
      </c>
      <c r="AY193" s="24" t="s">
        <v>155</v>
      </c>
      <c r="BE193" s="233">
        <f>IF(N193="základní",J193,0)</f>
        <v>0</v>
      </c>
      <c r="BF193" s="233">
        <f>IF(N193="snížená",J193,0)</f>
        <v>0</v>
      </c>
      <c r="BG193" s="233">
        <f>IF(N193="zákl. přenesená",J193,0)</f>
        <v>0</v>
      </c>
      <c r="BH193" s="233">
        <f>IF(N193="sníž. přenesená",J193,0)</f>
        <v>0</v>
      </c>
      <c r="BI193" s="233">
        <f>IF(N193="nulová",J193,0)</f>
        <v>0</v>
      </c>
      <c r="BJ193" s="24" t="s">
        <v>81</v>
      </c>
      <c r="BK193" s="233">
        <f>ROUND(I193*H193,2)</f>
        <v>0</v>
      </c>
      <c r="BL193" s="24" t="s">
        <v>162</v>
      </c>
      <c r="BM193" s="24" t="s">
        <v>338</v>
      </c>
    </row>
    <row r="194" s="1" customFormat="1" ht="38.25" customHeight="1">
      <c r="B194" s="46"/>
      <c r="C194" s="222" t="s">
        <v>339</v>
      </c>
      <c r="D194" s="222" t="s">
        <v>157</v>
      </c>
      <c r="E194" s="223" t="s">
        <v>340</v>
      </c>
      <c r="F194" s="224" t="s">
        <v>341</v>
      </c>
      <c r="G194" s="225" t="s">
        <v>188</v>
      </c>
      <c r="H194" s="226">
        <v>240.60300000000001</v>
      </c>
      <c r="I194" s="227"/>
      <c r="J194" s="228">
        <f>ROUND(I194*H194,2)</f>
        <v>0</v>
      </c>
      <c r="K194" s="224" t="s">
        <v>161</v>
      </c>
      <c r="L194" s="72"/>
      <c r="M194" s="229" t="s">
        <v>23</v>
      </c>
      <c r="N194" s="230" t="s">
        <v>44</v>
      </c>
      <c r="O194" s="47"/>
      <c r="P194" s="231">
        <f>O194*H194</f>
        <v>0</v>
      </c>
      <c r="Q194" s="231">
        <v>0.0026800000000000001</v>
      </c>
      <c r="R194" s="231">
        <f>Q194*H194</f>
        <v>0.64481604000000003</v>
      </c>
      <c r="S194" s="231">
        <v>0</v>
      </c>
      <c r="T194" s="232">
        <f>S194*H194</f>
        <v>0</v>
      </c>
      <c r="AR194" s="24" t="s">
        <v>162</v>
      </c>
      <c r="AT194" s="24" t="s">
        <v>157</v>
      </c>
      <c r="AU194" s="24" t="s">
        <v>83</v>
      </c>
      <c r="AY194" s="24" t="s">
        <v>155</v>
      </c>
      <c r="BE194" s="233">
        <f>IF(N194="základní",J194,0)</f>
        <v>0</v>
      </c>
      <c r="BF194" s="233">
        <f>IF(N194="snížená",J194,0)</f>
        <v>0</v>
      </c>
      <c r="BG194" s="233">
        <f>IF(N194="zákl. přenesená",J194,0)</f>
        <v>0</v>
      </c>
      <c r="BH194" s="233">
        <f>IF(N194="sníž. přenesená",J194,0)</f>
        <v>0</v>
      </c>
      <c r="BI194" s="233">
        <f>IF(N194="nulová",J194,0)</f>
        <v>0</v>
      </c>
      <c r="BJ194" s="24" t="s">
        <v>81</v>
      </c>
      <c r="BK194" s="233">
        <f>ROUND(I194*H194,2)</f>
        <v>0</v>
      </c>
      <c r="BL194" s="24" t="s">
        <v>162</v>
      </c>
      <c r="BM194" s="24" t="s">
        <v>342</v>
      </c>
    </row>
    <row r="195" s="11" customFormat="1">
      <c r="B195" s="234"/>
      <c r="C195" s="235"/>
      <c r="D195" s="236" t="s">
        <v>164</v>
      </c>
      <c r="E195" s="237" t="s">
        <v>23</v>
      </c>
      <c r="F195" s="238" t="s">
        <v>343</v>
      </c>
      <c r="G195" s="235"/>
      <c r="H195" s="239">
        <v>240.60300000000001</v>
      </c>
      <c r="I195" s="240"/>
      <c r="J195" s="235"/>
      <c r="K195" s="235"/>
      <c r="L195" s="241"/>
      <c r="M195" s="242"/>
      <c r="N195" s="243"/>
      <c r="O195" s="243"/>
      <c r="P195" s="243"/>
      <c r="Q195" s="243"/>
      <c r="R195" s="243"/>
      <c r="S195" s="243"/>
      <c r="T195" s="244"/>
      <c r="AT195" s="245" t="s">
        <v>164</v>
      </c>
      <c r="AU195" s="245" t="s">
        <v>83</v>
      </c>
      <c r="AV195" s="11" t="s">
        <v>83</v>
      </c>
      <c r="AW195" s="11" t="s">
        <v>36</v>
      </c>
      <c r="AX195" s="11" t="s">
        <v>81</v>
      </c>
      <c r="AY195" s="245" t="s">
        <v>155</v>
      </c>
    </row>
    <row r="196" s="1" customFormat="1" ht="25.5" customHeight="1">
      <c r="B196" s="46"/>
      <c r="C196" s="222" t="s">
        <v>344</v>
      </c>
      <c r="D196" s="222" t="s">
        <v>157</v>
      </c>
      <c r="E196" s="223" t="s">
        <v>345</v>
      </c>
      <c r="F196" s="224" t="s">
        <v>346</v>
      </c>
      <c r="G196" s="225" t="s">
        <v>188</v>
      </c>
      <c r="H196" s="226">
        <v>2.5</v>
      </c>
      <c r="I196" s="227"/>
      <c r="J196" s="228">
        <f>ROUND(I196*H196,2)</f>
        <v>0</v>
      </c>
      <c r="K196" s="224" t="s">
        <v>161</v>
      </c>
      <c r="L196" s="72"/>
      <c r="M196" s="229" t="s">
        <v>23</v>
      </c>
      <c r="N196" s="230" t="s">
        <v>44</v>
      </c>
      <c r="O196" s="47"/>
      <c r="P196" s="231">
        <f>O196*H196</f>
        <v>0</v>
      </c>
      <c r="Q196" s="231">
        <v>0.0044099999999999999</v>
      </c>
      <c r="R196" s="231">
        <f>Q196*H196</f>
        <v>0.011025</v>
      </c>
      <c r="S196" s="231">
        <v>0</v>
      </c>
      <c r="T196" s="232">
        <f>S196*H196</f>
        <v>0</v>
      </c>
      <c r="AR196" s="24" t="s">
        <v>162</v>
      </c>
      <c r="AT196" s="24" t="s">
        <v>157</v>
      </c>
      <c r="AU196" s="24" t="s">
        <v>83</v>
      </c>
      <c r="AY196" s="24" t="s">
        <v>155</v>
      </c>
      <c r="BE196" s="233">
        <f>IF(N196="základní",J196,0)</f>
        <v>0</v>
      </c>
      <c r="BF196" s="233">
        <f>IF(N196="snížená",J196,0)</f>
        <v>0</v>
      </c>
      <c r="BG196" s="233">
        <f>IF(N196="zákl. přenesená",J196,0)</f>
        <v>0</v>
      </c>
      <c r="BH196" s="233">
        <f>IF(N196="sníž. přenesená",J196,0)</f>
        <v>0</v>
      </c>
      <c r="BI196" s="233">
        <f>IF(N196="nulová",J196,0)</f>
        <v>0</v>
      </c>
      <c r="BJ196" s="24" t="s">
        <v>81</v>
      </c>
      <c r="BK196" s="233">
        <f>ROUND(I196*H196,2)</f>
        <v>0</v>
      </c>
      <c r="BL196" s="24" t="s">
        <v>162</v>
      </c>
      <c r="BM196" s="24" t="s">
        <v>347</v>
      </c>
    </row>
    <row r="197" s="11" customFormat="1">
      <c r="B197" s="234"/>
      <c r="C197" s="235"/>
      <c r="D197" s="236" t="s">
        <v>164</v>
      </c>
      <c r="E197" s="237" t="s">
        <v>23</v>
      </c>
      <c r="F197" s="238" t="s">
        <v>198</v>
      </c>
      <c r="G197" s="235"/>
      <c r="H197" s="239">
        <v>2.5</v>
      </c>
      <c r="I197" s="240"/>
      <c r="J197" s="235"/>
      <c r="K197" s="235"/>
      <c r="L197" s="241"/>
      <c r="M197" s="242"/>
      <c r="N197" s="243"/>
      <c r="O197" s="243"/>
      <c r="P197" s="243"/>
      <c r="Q197" s="243"/>
      <c r="R197" s="243"/>
      <c r="S197" s="243"/>
      <c r="T197" s="244"/>
      <c r="AT197" s="245" t="s">
        <v>164</v>
      </c>
      <c r="AU197" s="245" t="s">
        <v>83</v>
      </c>
      <c r="AV197" s="11" t="s">
        <v>83</v>
      </c>
      <c r="AW197" s="11" t="s">
        <v>36</v>
      </c>
      <c r="AX197" s="11" t="s">
        <v>81</v>
      </c>
      <c r="AY197" s="245" t="s">
        <v>155</v>
      </c>
    </row>
    <row r="198" s="1" customFormat="1" ht="25.5" customHeight="1">
      <c r="B198" s="46"/>
      <c r="C198" s="222" t="s">
        <v>348</v>
      </c>
      <c r="D198" s="222" t="s">
        <v>157</v>
      </c>
      <c r="E198" s="223" t="s">
        <v>349</v>
      </c>
      <c r="F198" s="224" t="s">
        <v>350</v>
      </c>
      <c r="G198" s="225" t="s">
        <v>188</v>
      </c>
      <c r="H198" s="226">
        <v>16.655000000000001</v>
      </c>
      <c r="I198" s="227"/>
      <c r="J198" s="228">
        <f>ROUND(I198*H198,2)</f>
        <v>0</v>
      </c>
      <c r="K198" s="224" t="s">
        <v>161</v>
      </c>
      <c r="L198" s="72"/>
      <c r="M198" s="229" t="s">
        <v>23</v>
      </c>
      <c r="N198" s="230" t="s">
        <v>44</v>
      </c>
      <c r="O198" s="47"/>
      <c r="P198" s="231">
        <f>O198*H198</f>
        <v>0</v>
      </c>
      <c r="Q198" s="231">
        <v>0.0061799999999999997</v>
      </c>
      <c r="R198" s="231">
        <f>Q198*H198</f>
        <v>0.1029279</v>
      </c>
      <c r="S198" s="231">
        <v>0</v>
      </c>
      <c r="T198" s="232">
        <f>S198*H198</f>
        <v>0</v>
      </c>
      <c r="AR198" s="24" t="s">
        <v>162</v>
      </c>
      <c r="AT198" s="24" t="s">
        <v>157</v>
      </c>
      <c r="AU198" s="24" t="s">
        <v>83</v>
      </c>
      <c r="AY198" s="24" t="s">
        <v>155</v>
      </c>
      <c r="BE198" s="233">
        <f>IF(N198="základní",J198,0)</f>
        <v>0</v>
      </c>
      <c r="BF198" s="233">
        <f>IF(N198="snížená",J198,0)</f>
        <v>0</v>
      </c>
      <c r="BG198" s="233">
        <f>IF(N198="zákl. přenesená",J198,0)</f>
        <v>0</v>
      </c>
      <c r="BH198" s="233">
        <f>IF(N198="sníž. přenesená",J198,0)</f>
        <v>0</v>
      </c>
      <c r="BI198" s="233">
        <f>IF(N198="nulová",J198,0)</f>
        <v>0</v>
      </c>
      <c r="BJ198" s="24" t="s">
        <v>81</v>
      </c>
      <c r="BK198" s="233">
        <f>ROUND(I198*H198,2)</f>
        <v>0</v>
      </c>
      <c r="BL198" s="24" t="s">
        <v>162</v>
      </c>
      <c r="BM198" s="24" t="s">
        <v>351</v>
      </c>
    </row>
    <row r="199" s="11" customFormat="1">
      <c r="B199" s="234"/>
      <c r="C199" s="235"/>
      <c r="D199" s="236" t="s">
        <v>164</v>
      </c>
      <c r="E199" s="237" t="s">
        <v>23</v>
      </c>
      <c r="F199" s="238" t="s">
        <v>352</v>
      </c>
      <c r="G199" s="235"/>
      <c r="H199" s="239">
        <v>15.455</v>
      </c>
      <c r="I199" s="240"/>
      <c r="J199" s="235"/>
      <c r="K199" s="235"/>
      <c r="L199" s="241"/>
      <c r="M199" s="242"/>
      <c r="N199" s="243"/>
      <c r="O199" s="243"/>
      <c r="P199" s="243"/>
      <c r="Q199" s="243"/>
      <c r="R199" s="243"/>
      <c r="S199" s="243"/>
      <c r="T199" s="244"/>
      <c r="AT199" s="245" t="s">
        <v>164</v>
      </c>
      <c r="AU199" s="245" t="s">
        <v>83</v>
      </c>
      <c r="AV199" s="11" t="s">
        <v>83</v>
      </c>
      <c r="AW199" s="11" t="s">
        <v>36</v>
      </c>
      <c r="AX199" s="11" t="s">
        <v>73</v>
      </c>
      <c r="AY199" s="245" t="s">
        <v>155</v>
      </c>
    </row>
    <row r="200" s="11" customFormat="1">
      <c r="B200" s="234"/>
      <c r="C200" s="235"/>
      <c r="D200" s="236" t="s">
        <v>164</v>
      </c>
      <c r="E200" s="237" t="s">
        <v>23</v>
      </c>
      <c r="F200" s="238" t="s">
        <v>353</v>
      </c>
      <c r="G200" s="235"/>
      <c r="H200" s="239">
        <v>1.2</v>
      </c>
      <c r="I200" s="240"/>
      <c r="J200" s="235"/>
      <c r="K200" s="235"/>
      <c r="L200" s="241"/>
      <c r="M200" s="242"/>
      <c r="N200" s="243"/>
      <c r="O200" s="243"/>
      <c r="P200" s="243"/>
      <c r="Q200" s="243"/>
      <c r="R200" s="243"/>
      <c r="S200" s="243"/>
      <c r="T200" s="244"/>
      <c r="AT200" s="245" t="s">
        <v>164</v>
      </c>
      <c r="AU200" s="245" t="s">
        <v>83</v>
      </c>
      <c r="AV200" s="11" t="s">
        <v>83</v>
      </c>
      <c r="AW200" s="11" t="s">
        <v>36</v>
      </c>
      <c r="AX200" s="11" t="s">
        <v>73</v>
      </c>
      <c r="AY200" s="245" t="s">
        <v>155</v>
      </c>
    </row>
    <row r="201" s="13" customFormat="1">
      <c r="B201" s="256"/>
      <c r="C201" s="257"/>
      <c r="D201" s="236" t="s">
        <v>164</v>
      </c>
      <c r="E201" s="258" t="s">
        <v>23</v>
      </c>
      <c r="F201" s="259" t="s">
        <v>199</v>
      </c>
      <c r="G201" s="257"/>
      <c r="H201" s="260">
        <v>16.655000000000001</v>
      </c>
      <c r="I201" s="261"/>
      <c r="J201" s="257"/>
      <c r="K201" s="257"/>
      <c r="L201" s="262"/>
      <c r="M201" s="263"/>
      <c r="N201" s="264"/>
      <c r="O201" s="264"/>
      <c r="P201" s="264"/>
      <c r="Q201" s="264"/>
      <c r="R201" s="264"/>
      <c r="S201" s="264"/>
      <c r="T201" s="265"/>
      <c r="AT201" s="266" t="s">
        <v>164</v>
      </c>
      <c r="AU201" s="266" t="s">
        <v>83</v>
      </c>
      <c r="AV201" s="13" t="s">
        <v>169</v>
      </c>
      <c r="AW201" s="13" t="s">
        <v>36</v>
      </c>
      <c r="AX201" s="13" t="s">
        <v>81</v>
      </c>
      <c r="AY201" s="266" t="s">
        <v>155</v>
      </c>
    </row>
    <row r="202" s="1" customFormat="1" ht="25.5" customHeight="1">
      <c r="B202" s="46"/>
      <c r="C202" s="222" t="s">
        <v>354</v>
      </c>
      <c r="D202" s="222" t="s">
        <v>157</v>
      </c>
      <c r="E202" s="223" t="s">
        <v>355</v>
      </c>
      <c r="F202" s="224" t="s">
        <v>356</v>
      </c>
      <c r="G202" s="225" t="s">
        <v>188</v>
      </c>
      <c r="H202" s="226">
        <v>42.670999999999999</v>
      </c>
      <c r="I202" s="227"/>
      <c r="J202" s="228">
        <f>ROUND(I202*H202,2)</f>
        <v>0</v>
      </c>
      <c r="K202" s="224" t="s">
        <v>161</v>
      </c>
      <c r="L202" s="72"/>
      <c r="M202" s="229" t="s">
        <v>23</v>
      </c>
      <c r="N202" s="230" t="s">
        <v>44</v>
      </c>
      <c r="O202" s="47"/>
      <c r="P202" s="231">
        <f>O202*H202</f>
        <v>0</v>
      </c>
      <c r="Q202" s="231">
        <v>0</v>
      </c>
      <c r="R202" s="231">
        <f>Q202*H202</f>
        <v>0</v>
      </c>
      <c r="S202" s="231">
        <v>0</v>
      </c>
      <c r="T202" s="232">
        <f>S202*H202</f>
        <v>0</v>
      </c>
      <c r="AR202" s="24" t="s">
        <v>162</v>
      </c>
      <c r="AT202" s="24" t="s">
        <v>157</v>
      </c>
      <c r="AU202" s="24" t="s">
        <v>83</v>
      </c>
      <c r="AY202" s="24" t="s">
        <v>155</v>
      </c>
      <c r="BE202" s="233">
        <f>IF(N202="základní",J202,0)</f>
        <v>0</v>
      </c>
      <c r="BF202" s="233">
        <f>IF(N202="snížená",J202,0)</f>
        <v>0</v>
      </c>
      <c r="BG202" s="233">
        <f>IF(N202="zákl. přenesená",J202,0)</f>
        <v>0</v>
      </c>
      <c r="BH202" s="233">
        <f>IF(N202="sníž. přenesená",J202,0)</f>
        <v>0</v>
      </c>
      <c r="BI202" s="233">
        <f>IF(N202="nulová",J202,0)</f>
        <v>0</v>
      </c>
      <c r="BJ202" s="24" t="s">
        <v>81</v>
      </c>
      <c r="BK202" s="233">
        <f>ROUND(I202*H202,2)</f>
        <v>0</v>
      </c>
      <c r="BL202" s="24" t="s">
        <v>162</v>
      </c>
      <c r="BM202" s="24" t="s">
        <v>357</v>
      </c>
    </row>
    <row r="203" s="11" customFormat="1">
      <c r="B203" s="234"/>
      <c r="C203" s="235"/>
      <c r="D203" s="236" t="s">
        <v>164</v>
      </c>
      <c r="E203" s="237" t="s">
        <v>23</v>
      </c>
      <c r="F203" s="238" t="s">
        <v>358</v>
      </c>
      <c r="G203" s="235"/>
      <c r="H203" s="239">
        <v>13.313000000000001</v>
      </c>
      <c r="I203" s="240"/>
      <c r="J203" s="235"/>
      <c r="K203" s="235"/>
      <c r="L203" s="241"/>
      <c r="M203" s="242"/>
      <c r="N203" s="243"/>
      <c r="O203" s="243"/>
      <c r="P203" s="243"/>
      <c r="Q203" s="243"/>
      <c r="R203" s="243"/>
      <c r="S203" s="243"/>
      <c r="T203" s="244"/>
      <c r="AT203" s="245" t="s">
        <v>164</v>
      </c>
      <c r="AU203" s="245" t="s">
        <v>83</v>
      </c>
      <c r="AV203" s="11" t="s">
        <v>83</v>
      </c>
      <c r="AW203" s="11" t="s">
        <v>36</v>
      </c>
      <c r="AX203" s="11" t="s">
        <v>73</v>
      </c>
      <c r="AY203" s="245" t="s">
        <v>155</v>
      </c>
    </row>
    <row r="204" s="11" customFormat="1">
      <c r="B204" s="234"/>
      <c r="C204" s="235"/>
      <c r="D204" s="236" t="s">
        <v>164</v>
      </c>
      <c r="E204" s="237" t="s">
        <v>23</v>
      </c>
      <c r="F204" s="238" t="s">
        <v>359</v>
      </c>
      <c r="G204" s="235"/>
      <c r="H204" s="239">
        <v>15.738</v>
      </c>
      <c r="I204" s="240"/>
      <c r="J204" s="235"/>
      <c r="K204" s="235"/>
      <c r="L204" s="241"/>
      <c r="M204" s="242"/>
      <c r="N204" s="243"/>
      <c r="O204" s="243"/>
      <c r="P204" s="243"/>
      <c r="Q204" s="243"/>
      <c r="R204" s="243"/>
      <c r="S204" s="243"/>
      <c r="T204" s="244"/>
      <c r="AT204" s="245" t="s">
        <v>164</v>
      </c>
      <c r="AU204" s="245" t="s">
        <v>83</v>
      </c>
      <c r="AV204" s="11" t="s">
        <v>83</v>
      </c>
      <c r="AW204" s="11" t="s">
        <v>36</v>
      </c>
      <c r="AX204" s="11" t="s">
        <v>73</v>
      </c>
      <c r="AY204" s="245" t="s">
        <v>155</v>
      </c>
    </row>
    <row r="205" s="11" customFormat="1">
      <c r="B205" s="234"/>
      <c r="C205" s="235"/>
      <c r="D205" s="236" t="s">
        <v>164</v>
      </c>
      <c r="E205" s="237" t="s">
        <v>23</v>
      </c>
      <c r="F205" s="238" t="s">
        <v>360</v>
      </c>
      <c r="G205" s="235"/>
      <c r="H205" s="239">
        <v>13.619999999999999</v>
      </c>
      <c r="I205" s="240"/>
      <c r="J205" s="235"/>
      <c r="K205" s="235"/>
      <c r="L205" s="241"/>
      <c r="M205" s="242"/>
      <c r="N205" s="243"/>
      <c r="O205" s="243"/>
      <c r="P205" s="243"/>
      <c r="Q205" s="243"/>
      <c r="R205" s="243"/>
      <c r="S205" s="243"/>
      <c r="T205" s="244"/>
      <c r="AT205" s="245" t="s">
        <v>164</v>
      </c>
      <c r="AU205" s="245" t="s">
        <v>83</v>
      </c>
      <c r="AV205" s="11" t="s">
        <v>83</v>
      </c>
      <c r="AW205" s="11" t="s">
        <v>36</v>
      </c>
      <c r="AX205" s="11" t="s">
        <v>73</v>
      </c>
      <c r="AY205" s="245" t="s">
        <v>155</v>
      </c>
    </row>
    <row r="206" s="13" customFormat="1">
      <c r="B206" s="256"/>
      <c r="C206" s="257"/>
      <c r="D206" s="236" t="s">
        <v>164</v>
      </c>
      <c r="E206" s="258" t="s">
        <v>23</v>
      </c>
      <c r="F206" s="259" t="s">
        <v>199</v>
      </c>
      <c r="G206" s="257"/>
      <c r="H206" s="260">
        <v>42.670999999999999</v>
      </c>
      <c r="I206" s="261"/>
      <c r="J206" s="257"/>
      <c r="K206" s="257"/>
      <c r="L206" s="262"/>
      <c r="M206" s="263"/>
      <c r="N206" s="264"/>
      <c r="O206" s="264"/>
      <c r="P206" s="264"/>
      <c r="Q206" s="264"/>
      <c r="R206" s="264"/>
      <c r="S206" s="264"/>
      <c r="T206" s="265"/>
      <c r="AT206" s="266" t="s">
        <v>164</v>
      </c>
      <c r="AU206" s="266" t="s">
        <v>83</v>
      </c>
      <c r="AV206" s="13" t="s">
        <v>169</v>
      </c>
      <c r="AW206" s="13" t="s">
        <v>36</v>
      </c>
      <c r="AX206" s="13" t="s">
        <v>81</v>
      </c>
      <c r="AY206" s="266" t="s">
        <v>155</v>
      </c>
    </row>
    <row r="207" s="1" customFormat="1" ht="25.5" customHeight="1">
      <c r="B207" s="46"/>
      <c r="C207" s="222" t="s">
        <v>361</v>
      </c>
      <c r="D207" s="222" t="s">
        <v>157</v>
      </c>
      <c r="E207" s="223" t="s">
        <v>362</v>
      </c>
      <c r="F207" s="224" t="s">
        <v>363</v>
      </c>
      <c r="G207" s="225" t="s">
        <v>254</v>
      </c>
      <c r="H207" s="226">
        <v>142.24000000000001</v>
      </c>
      <c r="I207" s="227"/>
      <c r="J207" s="228">
        <f>ROUND(I207*H207,2)</f>
        <v>0</v>
      </c>
      <c r="K207" s="224" t="s">
        <v>161</v>
      </c>
      <c r="L207" s="72"/>
      <c r="M207" s="229" t="s">
        <v>23</v>
      </c>
      <c r="N207" s="230" t="s">
        <v>44</v>
      </c>
      <c r="O207" s="47"/>
      <c r="P207" s="231">
        <f>O207*H207</f>
        <v>0</v>
      </c>
      <c r="Q207" s="231">
        <v>0</v>
      </c>
      <c r="R207" s="231">
        <f>Q207*H207</f>
        <v>0</v>
      </c>
      <c r="S207" s="231">
        <v>0</v>
      </c>
      <c r="T207" s="232">
        <f>S207*H207</f>
        <v>0</v>
      </c>
      <c r="AR207" s="24" t="s">
        <v>162</v>
      </c>
      <c r="AT207" s="24" t="s">
        <v>157</v>
      </c>
      <c r="AU207" s="24" t="s">
        <v>83</v>
      </c>
      <c r="AY207" s="24" t="s">
        <v>155</v>
      </c>
      <c r="BE207" s="233">
        <f>IF(N207="základní",J207,0)</f>
        <v>0</v>
      </c>
      <c r="BF207" s="233">
        <f>IF(N207="snížená",J207,0)</f>
        <v>0</v>
      </c>
      <c r="BG207" s="233">
        <f>IF(N207="zákl. přenesená",J207,0)</f>
        <v>0</v>
      </c>
      <c r="BH207" s="233">
        <f>IF(N207="sníž. přenesená",J207,0)</f>
        <v>0</v>
      </c>
      <c r="BI207" s="233">
        <f>IF(N207="nulová",J207,0)</f>
        <v>0</v>
      </c>
      <c r="BJ207" s="24" t="s">
        <v>81</v>
      </c>
      <c r="BK207" s="233">
        <f>ROUND(I207*H207,2)</f>
        <v>0</v>
      </c>
      <c r="BL207" s="24" t="s">
        <v>162</v>
      </c>
      <c r="BM207" s="24" t="s">
        <v>364</v>
      </c>
    </row>
    <row r="208" s="11" customFormat="1">
      <c r="B208" s="234"/>
      <c r="C208" s="235"/>
      <c r="D208" s="236" t="s">
        <v>164</v>
      </c>
      <c r="E208" s="237" t="s">
        <v>23</v>
      </c>
      <c r="F208" s="238" t="s">
        <v>365</v>
      </c>
      <c r="G208" s="235"/>
      <c r="H208" s="239">
        <v>57.659999999999997</v>
      </c>
      <c r="I208" s="240"/>
      <c r="J208" s="235"/>
      <c r="K208" s="235"/>
      <c r="L208" s="241"/>
      <c r="M208" s="242"/>
      <c r="N208" s="243"/>
      <c r="O208" s="243"/>
      <c r="P208" s="243"/>
      <c r="Q208" s="243"/>
      <c r="R208" s="243"/>
      <c r="S208" s="243"/>
      <c r="T208" s="244"/>
      <c r="AT208" s="245" t="s">
        <v>164</v>
      </c>
      <c r="AU208" s="245" t="s">
        <v>83</v>
      </c>
      <c r="AV208" s="11" t="s">
        <v>83</v>
      </c>
      <c r="AW208" s="11" t="s">
        <v>36</v>
      </c>
      <c r="AX208" s="11" t="s">
        <v>73</v>
      </c>
      <c r="AY208" s="245" t="s">
        <v>155</v>
      </c>
    </row>
    <row r="209" s="11" customFormat="1">
      <c r="B209" s="234"/>
      <c r="C209" s="235"/>
      <c r="D209" s="236" t="s">
        <v>164</v>
      </c>
      <c r="E209" s="237" t="s">
        <v>23</v>
      </c>
      <c r="F209" s="238" t="s">
        <v>366</v>
      </c>
      <c r="G209" s="235"/>
      <c r="H209" s="239">
        <v>29.82</v>
      </c>
      <c r="I209" s="240"/>
      <c r="J209" s="235"/>
      <c r="K209" s="235"/>
      <c r="L209" s="241"/>
      <c r="M209" s="242"/>
      <c r="N209" s="243"/>
      <c r="O209" s="243"/>
      <c r="P209" s="243"/>
      <c r="Q209" s="243"/>
      <c r="R209" s="243"/>
      <c r="S209" s="243"/>
      <c r="T209" s="244"/>
      <c r="AT209" s="245" t="s">
        <v>164</v>
      </c>
      <c r="AU209" s="245" t="s">
        <v>83</v>
      </c>
      <c r="AV209" s="11" t="s">
        <v>83</v>
      </c>
      <c r="AW209" s="11" t="s">
        <v>36</v>
      </c>
      <c r="AX209" s="11" t="s">
        <v>73</v>
      </c>
      <c r="AY209" s="245" t="s">
        <v>155</v>
      </c>
    </row>
    <row r="210" s="11" customFormat="1">
      <c r="B210" s="234"/>
      <c r="C210" s="235"/>
      <c r="D210" s="236" t="s">
        <v>164</v>
      </c>
      <c r="E210" s="237" t="s">
        <v>23</v>
      </c>
      <c r="F210" s="238" t="s">
        <v>367</v>
      </c>
      <c r="G210" s="235"/>
      <c r="H210" s="239">
        <v>54.759999999999998</v>
      </c>
      <c r="I210" s="240"/>
      <c r="J210" s="235"/>
      <c r="K210" s="235"/>
      <c r="L210" s="241"/>
      <c r="M210" s="242"/>
      <c r="N210" s="243"/>
      <c r="O210" s="243"/>
      <c r="P210" s="243"/>
      <c r="Q210" s="243"/>
      <c r="R210" s="243"/>
      <c r="S210" s="243"/>
      <c r="T210" s="244"/>
      <c r="AT210" s="245" t="s">
        <v>164</v>
      </c>
      <c r="AU210" s="245" t="s">
        <v>83</v>
      </c>
      <c r="AV210" s="11" t="s">
        <v>83</v>
      </c>
      <c r="AW210" s="11" t="s">
        <v>36</v>
      </c>
      <c r="AX210" s="11" t="s">
        <v>73</v>
      </c>
      <c r="AY210" s="245" t="s">
        <v>155</v>
      </c>
    </row>
    <row r="211" s="13" customFormat="1">
      <c r="B211" s="256"/>
      <c r="C211" s="257"/>
      <c r="D211" s="236" t="s">
        <v>164</v>
      </c>
      <c r="E211" s="258" t="s">
        <v>23</v>
      </c>
      <c r="F211" s="259" t="s">
        <v>199</v>
      </c>
      <c r="G211" s="257"/>
      <c r="H211" s="260">
        <v>142.24000000000001</v>
      </c>
      <c r="I211" s="261"/>
      <c r="J211" s="257"/>
      <c r="K211" s="257"/>
      <c r="L211" s="262"/>
      <c r="M211" s="263"/>
      <c r="N211" s="264"/>
      <c r="O211" s="264"/>
      <c r="P211" s="264"/>
      <c r="Q211" s="264"/>
      <c r="R211" s="264"/>
      <c r="S211" s="264"/>
      <c r="T211" s="265"/>
      <c r="AT211" s="266" t="s">
        <v>164</v>
      </c>
      <c r="AU211" s="266" t="s">
        <v>83</v>
      </c>
      <c r="AV211" s="13" t="s">
        <v>169</v>
      </c>
      <c r="AW211" s="13" t="s">
        <v>36</v>
      </c>
      <c r="AX211" s="13" t="s">
        <v>81</v>
      </c>
      <c r="AY211" s="266" t="s">
        <v>155</v>
      </c>
    </row>
    <row r="212" s="1" customFormat="1" ht="25.5" customHeight="1">
      <c r="B212" s="46"/>
      <c r="C212" s="222" t="s">
        <v>368</v>
      </c>
      <c r="D212" s="222" t="s">
        <v>157</v>
      </c>
      <c r="E212" s="223" t="s">
        <v>369</v>
      </c>
      <c r="F212" s="224" t="s">
        <v>370</v>
      </c>
      <c r="G212" s="225" t="s">
        <v>160</v>
      </c>
      <c r="H212" s="226">
        <v>0.014999999999999999</v>
      </c>
      <c r="I212" s="227"/>
      <c r="J212" s="228">
        <f>ROUND(I212*H212,2)</f>
        <v>0</v>
      </c>
      <c r="K212" s="224" t="s">
        <v>161</v>
      </c>
      <c r="L212" s="72"/>
      <c r="M212" s="229" t="s">
        <v>23</v>
      </c>
      <c r="N212" s="230" t="s">
        <v>44</v>
      </c>
      <c r="O212" s="47"/>
      <c r="P212" s="231">
        <f>O212*H212</f>
        <v>0</v>
      </c>
      <c r="Q212" s="231">
        <v>2.2563399999999998</v>
      </c>
      <c r="R212" s="231">
        <f>Q212*H212</f>
        <v>0.033845099999999996</v>
      </c>
      <c r="S212" s="231">
        <v>0</v>
      </c>
      <c r="T212" s="232">
        <f>S212*H212</f>
        <v>0</v>
      </c>
      <c r="AR212" s="24" t="s">
        <v>162</v>
      </c>
      <c r="AT212" s="24" t="s">
        <v>157</v>
      </c>
      <c r="AU212" s="24" t="s">
        <v>83</v>
      </c>
      <c r="AY212" s="24" t="s">
        <v>155</v>
      </c>
      <c r="BE212" s="233">
        <f>IF(N212="základní",J212,0)</f>
        <v>0</v>
      </c>
      <c r="BF212" s="233">
        <f>IF(N212="snížená",J212,0)</f>
        <v>0</v>
      </c>
      <c r="BG212" s="233">
        <f>IF(N212="zákl. přenesená",J212,0)</f>
        <v>0</v>
      </c>
      <c r="BH212" s="233">
        <f>IF(N212="sníž. přenesená",J212,0)</f>
        <v>0</v>
      </c>
      <c r="BI212" s="233">
        <f>IF(N212="nulová",J212,0)</f>
        <v>0</v>
      </c>
      <c r="BJ212" s="24" t="s">
        <v>81</v>
      </c>
      <c r="BK212" s="233">
        <f>ROUND(I212*H212,2)</f>
        <v>0</v>
      </c>
      <c r="BL212" s="24" t="s">
        <v>162</v>
      </c>
      <c r="BM212" s="24" t="s">
        <v>371</v>
      </c>
    </row>
    <row r="213" s="11" customFormat="1">
      <c r="B213" s="234"/>
      <c r="C213" s="235"/>
      <c r="D213" s="236" t="s">
        <v>164</v>
      </c>
      <c r="E213" s="237" t="s">
        <v>23</v>
      </c>
      <c r="F213" s="238" t="s">
        <v>372</v>
      </c>
      <c r="G213" s="235"/>
      <c r="H213" s="239">
        <v>0.014999999999999999</v>
      </c>
      <c r="I213" s="240"/>
      <c r="J213" s="235"/>
      <c r="K213" s="235"/>
      <c r="L213" s="241"/>
      <c r="M213" s="242"/>
      <c r="N213" s="243"/>
      <c r="O213" s="243"/>
      <c r="P213" s="243"/>
      <c r="Q213" s="243"/>
      <c r="R213" s="243"/>
      <c r="S213" s="243"/>
      <c r="T213" s="244"/>
      <c r="AT213" s="245" t="s">
        <v>164</v>
      </c>
      <c r="AU213" s="245" t="s">
        <v>83</v>
      </c>
      <c r="AV213" s="11" t="s">
        <v>83</v>
      </c>
      <c r="AW213" s="11" t="s">
        <v>36</v>
      </c>
      <c r="AX213" s="11" t="s">
        <v>81</v>
      </c>
      <c r="AY213" s="245" t="s">
        <v>155</v>
      </c>
    </row>
    <row r="214" s="1" customFormat="1" ht="25.5" customHeight="1">
      <c r="B214" s="46"/>
      <c r="C214" s="222" t="s">
        <v>373</v>
      </c>
      <c r="D214" s="222" t="s">
        <v>157</v>
      </c>
      <c r="E214" s="223" t="s">
        <v>374</v>
      </c>
      <c r="F214" s="224" t="s">
        <v>375</v>
      </c>
      <c r="G214" s="225" t="s">
        <v>188</v>
      </c>
      <c r="H214" s="226">
        <v>8.5139999999999993</v>
      </c>
      <c r="I214" s="227"/>
      <c r="J214" s="228">
        <f>ROUND(I214*H214,2)</f>
        <v>0</v>
      </c>
      <c r="K214" s="224" t="s">
        <v>161</v>
      </c>
      <c r="L214" s="72"/>
      <c r="M214" s="229" t="s">
        <v>23</v>
      </c>
      <c r="N214" s="230" t="s">
        <v>44</v>
      </c>
      <c r="O214" s="47"/>
      <c r="P214" s="231">
        <f>O214*H214</f>
        <v>0</v>
      </c>
      <c r="Q214" s="231">
        <v>0.3674</v>
      </c>
      <c r="R214" s="231">
        <f>Q214*H214</f>
        <v>3.1280435999999998</v>
      </c>
      <c r="S214" s="231">
        <v>0</v>
      </c>
      <c r="T214" s="232">
        <f>S214*H214</f>
        <v>0</v>
      </c>
      <c r="AR214" s="24" t="s">
        <v>162</v>
      </c>
      <c r="AT214" s="24" t="s">
        <v>157</v>
      </c>
      <c r="AU214" s="24" t="s">
        <v>83</v>
      </c>
      <c r="AY214" s="24" t="s">
        <v>155</v>
      </c>
      <c r="BE214" s="233">
        <f>IF(N214="základní",J214,0)</f>
        <v>0</v>
      </c>
      <c r="BF214" s="233">
        <f>IF(N214="snížená",J214,0)</f>
        <v>0</v>
      </c>
      <c r="BG214" s="233">
        <f>IF(N214="zákl. přenesená",J214,0)</f>
        <v>0</v>
      </c>
      <c r="BH214" s="233">
        <f>IF(N214="sníž. přenesená",J214,0)</f>
        <v>0</v>
      </c>
      <c r="BI214" s="233">
        <f>IF(N214="nulová",J214,0)</f>
        <v>0</v>
      </c>
      <c r="BJ214" s="24" t="s">
        <v>81</v>
      </c>
      <c r="BK214" s="233">
        <f>ROUND(I214*H214,2)</f>
        <v>0</v>
      </c>
      <c r="BL214" s="24" t="s">
        <v>162</v>
      </c>
      <c r="BM214" s="24" t="s">
        <v>376</v>
      </c>
    </row>
    <row r="215" s="11" customFormat="1">
      <c r="B215" s="234"/>
      <c r="C215" s="235"/>
      <c r="D215" s="236" t="s">
        <v>164</v>
      </c>
      <c r="E215" s="237" t="s">
        <v>23</v>
      </c>
      <c r="F215" s="238" t="s">
        <v>377</v>
      </c>
      <c r="G215" s="235"/>
      <c r="H215" s="239">
        <v>8.5139999999999993</v>
      </c>
      <c r="I215" s="240"/>
      <c r="J215" s="235"/>
      <c r="K215" s="235"/>
      <c r="L215" s="241"/>
      <c r="M215" s="242"/>
      <c r="N215" s="243"/>
      <c r="O215" s="243"/>
      <c r="P215" s="243"/>
      <c r="Q215" s="243"/>
      <c r="R215" s="243"/>
      <c r="S215" s="243"/>
      <c r="T215" s="244"/>
      <c r="AT215" s="245" t="s">
        <v>164</v>
      </c>
      <c r="AU215" s="245" t="s">
        <v>83</v>
      </c>
      <c r="AV215" s="11" t="s">
        <v>83</v>
      </c>
      <c r="AW215" s="11" t="s">
        <v>36</v>
      </c>
      <c r="AX215" s="11" t="s">
        <v>81</v>
      </c>
      <c r="AY215" s="245" t="s">
        <v>155</v>
      </c>
    </row>
    <row r="216" s="10" customFormat="1" ht="29.88" customHeight="1">
      <c r="B216" s="206"/>
      <c r="C216" s="207"/>
      <c r="D216" s="208" t="s">
        <v>72</v>
      </c>
      <c r="E216" s="220" t="s">
        <v>200</v>
      </c>
      <c r="F216" s="220" t="s">
        <v>378</v>
      </c>
      <c r="G216" s="207"/>
      <c r="H216" s="207"/>
      <c r="I216" s="210"/>
      <c r="J216" s="221">
        <f>BK216</f>
        <v>0</v>
      </c>
      <c r="K216" s="207"/>
      <c r="L216" s="212"/>
      <c r="M216" s="213"/>
      <c r="N216" s="214"/>
      <c r="O216" s="214"/>
      <c r="P216" s="215">
        <f>SUM(P217:P254)</f>
        <v>0</v>
      </c>
      <c r="Q216" s="214"/>
      <c r="R216" s="215">
        <f>SUM(R217:R254)</f>
        <v>0.0046800000000000001</v>
      </c>
      <c r="S216" s="214"/>
      <c r="T216" s="216">
        <f>SUM(T217:T254)</f>
        <v>3.2474530000000001</v>
      </c>
      <c r="AR216" s="217" t="s">
        <v>81</v>
      </c>
      <c r="AT216" s="218" t="s">
        <v>72</v>
      </c>
      <c r="AU216" s="218" t="s">
        <v>81</v>
      </c>
      <c r="AY216" s="217" t="s">
        <v>155</v>
      </c>
      <c r="BK216" s="219">
        <f>SUM(BK217:BK254)</f>
        <v>0</v>
      </c>
    </row>
    <row r="217" s="1" customFormat="1" ht="25.5" customHeight="1">
      <c r="B217" s="46"/>
      <c r="C217" s="222" t="s">
        <v>379</v>
      </c>
      <c r="D217" s="222" t="s">
        <v>157</v>
      </c>
      <c r="E217" s="223" t="s">
        <v>380</v>
      </c>
      <c r="F217" s="224" t="s">
        <v>381</v>
      </c>
      <c r="G217" s="225" t="s">
        <v>188</v>
      </c>
      <c r="H217" s="226">
        <v>13</v>
      </c>
      <c r="I217" s="227"/>
      <c r="J217" s="228">
        <f>ROUND(I217*H217,2)</f>
        <v>0</v>
      </c>
      <c r="K217" s="224" t="s">
        <v>161</v>
      </c>
      <c r="L217" s="72"/>
      <c r="M217" s="229" t="s">
        <v>23</v>
      </c>
      <c r="N217" s="230" t="s">
        <v>44</v>
      </c>
      <c r="O217" s="47"/>
      <c r="P217" s="231">
        <f>O217*H217</f>
        <v>0</v>
      </c>
      <c r="Q217" s="231">
        <v>0.00036000000000000002</v>
      </c>
      <c r="R217" s="231">
        <f>Q217*H217</f>
        <v>0.0046800000000000001</v>
      </c>
      <c r="S217" s="231">
        <v>0</v>
      </c>
      <c r="T217" s="232">
        <f>S217*H217</f>
        <v>0</v>
      </c>
      <c r="AR217" s="24" t="s">
        <v>162</v>
      </c>
      <c r="AT217" s="24" t="s">
        <v>157</v>
      </c>
      <c r="AU217" s="24" t="s">
        <v>83</v>
      </c>
      <c r="AY217" s="24" t="s">
        <v>155</v>
      </c>
      <c r="BE217" s="233">
        <f>IF(N217="základní",J217,0)</f>
        <v>0</v>
      </c>
      <c r="BF217" s="233">
        <f>IF(N217="snížená",J217,0)</f>
        <v>0</v>
      </c>
      <c r="BG217" s="233">
        <f>IF(N217="zákl. přenesená",J217,0)</f>
        <v>0</v>
      </c>
      <c r="BH217" s="233">
        <f>IF(N217="sníž. přenesená",J217,0)</f>
        <v>0</v>
      </c>
      <c r="BI217" s="233">
        <f>IF(N217="nulová",J217,0)</f>
        <v>0</v>
      </c>
      <c r="BJ217" s="24" t="s">
        <v>81</v>
      </c>
      <c r="BK217" s="233">
        <f>ROUND(I217*H217,2)</f>
        <v>0</v>
      </c>
      <c r="BL217" s="24" t="s">
        <v>162</v>
      </c>
      <c r="BM217" s="24" t="s">
        <v>382</v>
      </c>
    </row>
    <row r="218" s="11" customFormat="1">
      <c r="B218" s="234"/>
      <c r="C218" s="235"/>
      <c r="D218" s="236" t="s">
        <v>164</v>
      </c>
      <c r="E218" s="237" t="s">
        <v>23</v>
      </c>
      <c r="F218" s="238" t="s">
        <v>383</v>
      </c>
      <c r="G218" s="235"/>
      <c r="H218" s="239">
        <v>13</v>
      </c>
      <c r="I218" s="240"/>
      <c r="J218" s="235"/>
      <c r="K218" s="235"/>
      <c r="L218" s="241"/>
      <c r="M218" s="242"/>
      <c r="N218" s="243"/>
      <c r="O218" s="243"/>
      <c r="P218" s="243"/>
      <c r="Q218" s="243"/>
      <c r="R218" s="243"/>
      <c r="S218" s="243"/>
      <c r="T218" s="244"/>
      <c r="AT218" s="245" t="s">
        <v>164</v>
      </c>
      <c r="AU218" s="245" t="s">
        <v>83</v>
      </c>
      <c r="AV218" s="11" t="s">
        <v>83</v>
      </c>
      <c r="AW218" s="11" t="s">
        <v>36</v>
      </c>
      <c r="AX218" s="11" t="s">
        <v>81</v>
      </c>
      <c r="AY218" s="245" t="s">
        <v>155</v>
      </c>
    </row>
    <row r="219" s="1" customFormat="1" ht="38.25" customHeight="1">
      <c r="B219" s="46"/>
      <c r="C219" s="222" t="s">
        <v>384</v>
      </c>
      <c r="D219" s="222" t="s">
        <v>157</v>
      </c>
      <c r="E219" s="223" t="s">
        <v>385</v>
      </c>
      <c r="F219" s="224" t="s">
        <v>386</v>
      </c>
      <c r="G219" s="225" t="s">
        <v>188</v>
      </c>
      <c r="H219" s="226">
        <v>280.86399999999998</v>
      </c>
      <c r="I219" s="227"/>
      <c r="J219" s="228">
        <f>ROUND(I219*H219,2)</f>
        <v>0</v>
      </c>
      <c r="K219" s="224" t="s">
        <v>161</v>
      </c>
      <c r="L219" s="72"/>
      <c r="M219" s="229" t="s">
        <v>23</v>
      </c>
      <c r="N219" s="230" t="s">
        <v>44</v>
      </c>
      <c r="O219" s="47"/>
      <c r="P219" s="231">
        <f>O219*H219</f>
        <v>0</v>
      </c>
      <c r="Q219" s="231">
        <v>0</v>
      </c>
      <c r="R219" s="231">
        <f>Q219*H219</f>
        <v>0</v>
      </c>
      <c r="S219" s="231">
        <v>0</v>
      </c>
      <c r="T219" s="232">
        <f>S219*H219</f>
        <v>0</v>
      </c>
      <c r="AR219" s="24" t="s">
        <v>162</v>
      </c>
      <c r="AT219" s="24" t="s">
        <v>157</v>
      </c>
      <c r="AU219" s="24" t="s">
        <v>83</v>
      </c>
      <c r="AY219" s="24" t="s">
        <v>155</v>
      </c>
      <c r="BE219" s="233">
        <f>IF(N219="základní",J219,0)</f>
        <v>0</v>
      </c>
      <c r="BF219" s="233">
        <f>IF(N219="snížená",J219,0)</f>
        <v>0</v>
      </c>
      <c r="BG219" s="233">
        <f>IF(N219="zákl. přenesená",J219,0)</f>
        <v>0</v>
      </c>
      <c r="BH219" s="233">
        <f>IF(N219="sníž. přenesená",J219,0)</f>
        <v>0</v>
      </c>
      <c r="BI219" s="233">
        <f>IF(N219="nulová",J219,0)</f>
        <v>0</v>
      </c>
      <c r="BJ219" s="24" t="s">
        <v>81</v>
      </c>
      <c r="BK219" s="233">
        <f>ROUND(I219*H219,2)</f>
        <v>0</v>
      </c>
      <c r="BL219" s="24" t="s">
        <v>162</v>
      </c>
      <c r="BM219" s="24" t="s">
        <v>387</v>
      </c>
    </row>
    <row r="220" s="11" customFormat="1">
      <c r="B220" s="234"/>
      <c r="C220" s="235"/>
      <c r="D220" s="236" t="s">
        <v>164</v>
      </c>
      <c r="E220" s="237" t="s">
        <v>23</v>
      </c>
      <c r="F220" s="238" t="s">
        <v>388</v>
      </c>
      <c r="G220" s="235"/>
      <c r="H220" s="239">
        <v>280.86399999999998</v>
      </c>
      <c r="I220" s="240"/>
      <c r="J220" s="235"/>
      <c r="K220" s="235"/>
      <c r="L220" s="241"/>
      <c r="M220" s="242"/>
      <c r="N220" s="243"/>
      <c r="O220" s="243"/>
      <c r="P220" s="243"/>
      <c r="Q220" s="243"/>
      <c r="R220" s="243"/>
      <c r="S220" s="243"/>
      <c r="T220" s="244"/>
      <c r="AT220" s="245" t="s">
        <v>164</v>
      </c>
      <c r="AU220" s="245" t="s">
        <v>83</v>
      </c>
      <c r="AV220" s="11" t="s">
        <v>83</v>
      </c>
      <c r="AW220" s="11" t="s">
        <v>36</v>
      </c>
      <c r="AX220" s="11" t="s">
        <v>73</v>
      </c>
      <c r="AY220" s="245" t="s">
        <v>155</v>
      </c>
    </row>
    <row r="221" s="13" customFormat="1">
      <c r="B221" s="256"/>
      <c r="C221" s="257"/>
      <c r="D221" s="236" t="s">
        <v>164</v>
      </c>
      <c r="E221" s="258" t="s">
        <v>96</v>
      </c>
      <c r="F221" s="259" t="s">
        <v>199</v>
      </c>
      <c r="G221" s="257"/>
      <c r="H221" s="260">
        <v>280.86399999999998</v>
      </c>
      <c r="I221" s="261"/>
      <c r="J221" s="257"/>
      <c r="K221" s="257"/>
      <c r="L221" s="262"/>
      <c r="M221" s="263"/>
      <c r="N221" s="264"/>
      <c r="O221" s="264"/>
      <c r="P221" s="264"/>
      <c r="Q221" s="264"/>
      <c r="R221" s="264"/>
      <c r="S221" s="264"/>
      <c r="T221" s="265"/>
      <c r="AT221" s="266" t="s">
        <v>164</v>
      </c>
      <c r="AU221" s="266" t="s">
        <v>83</v>
      </c>
      <c r="AV221" s="13" t="s">
        <v>169</v>
      </c>
      <c r="AW221" s="13" t="s">
        <v>36</v>
      </c>
      <c r="AX221" s="13" t="s">
        <v>81</v>
      </c>
      <c r="AY221" s="266" t="s">
        <v>155</v>
      </c>
    </row>
    <row r="222" s="1" customFormat="1" ht="16.5" customHeight="1">
      <c r="B222" s="46"/>
      <c r="C222" s="222" t="s">
        <v>389</v>
      </c>
      <c r="D222" s="222" t="s">
        <v>157</v>
      </c>
      <c r="E222" s="223" t="s">
        <v>390</v>
      </c>
      <c r="F222" s="224" t="s">
        <v>391</v>
      </c>
      <c r="G222" s="225" t="s">
        <v>318</v>
      </c>
      <c r="H222" s="226">
        <v>1</v>
      </c>
      <c r="I222" s="227"/>
      <c r="J222" s="228">
        <f>ROUND(I222*H222,2)</f>
        <v>0</v>
      </c>
      <c r="K222" s="224" t="s">
        <v>23</v>
      </c>
      <c r="L222" s="72"/>
      <c r="M222" s="229" t="s">
        <v>23</v>
      </c>
      <c r="N222" s="230" t="s">
        <v>44</v>
      </c>
      <c r="O222" s="47"/>
      <c r="P222" s="231">
        <f>O222*H222</f>
        <v>0</v>
      </c>
      <c r="Q222" s="231">
        <v>0</v>
      </c>
      <c r="R222" s="231">
        <f>Q222*H222</f>
        <v>0</v>
      </c>
      <c r="S222" s="231">
        <v>0</v>
      </c>
      <c r="T222" s="232">
        <f>S222*H222</f>
        <v>0</v>
      </c>
      <c r="AR222" s="24" t="s">
        <v>162</v>
      </c>
      <c r="AT222" s="24" t="s">
        <v>157</v>
      </c>
      <c r="AU222" s="24" t="s">
        <v>83</v>
      </c>
      <c r="AY222" s="24" t="s">
        <v>155</v>
      </c>
      <c r="BE222" s="233">
        <f>IF(N222="základní",J222,0)</f>
        <v>0</v>
      </c>
      <c r="BF222" s="233">
        <f>IF(N222="snížená",J222,0)</f>
        <v>0</v>
      </c>
      <c r="BG222" s="233">
        <f>IF(N222="zákl. přenesená",J222,0)</f>
        <v>0</v>
      </c>
      <c r="BH222" s="233">
        <f>IF(N222="sníž. přenesená",J222,0)</f>
        <v>0</v>
      </c>
      <c r="BI222" s="233">
        <f>IF(N222="nulová",J222,0)</f>
        <v>0</v>
      </c>
      <c r="BJ222" s="24" t="s">
        <v>81</v>
      </c>
      <c r="BK222" s="233">
        <f>ROUND(I222*H222,2)</f>
        <v>0</v>
      </c>
      <c r="BL222" s="24" t="s">
        <v>162</v>
      </c>
      <c r="BM222" s="24" t="s">
        <v>392</v>
      </c>
    </row>
    <row r="223" s="1" customFormat="1" ht="25.5" customHeight="1">
      <c r="B223" s="46"/>
      <c r="C223" s="222" t="s">
        <v>393</v>
      </c>
      <c r="D223" s="222" t="s">
        <v>157</v>
      </c>
      <c r="E223" s="223" t="s">
        <v>394</v>
      </c>
      <c r="F223" s="224" t="s">
        <v>395</v>
      </c>
      <c r="G223" s="225" t="s">
        <v>188</v>
      </c>
      <c r="H223" s="226">
        <v>6</v>
      </c>
      <c r="I223" s="227"/>
      <c r="J223" s="228">
        <f>ROUND(I223*H223,2)</f>
        <v>0</v>
      </c>
      <c r="K223" s="224" t="s">
        <v>23</v>
      </c>
      <c r="L223" s="72"/>
      <c r="M223" s="229" t="s">
        <v>23</v>
      </c>
      <c r="N223" s="230" t="s">
        <v>44</v>
      </c>
      <c r="O223" s="47"/>
      <c r="P223" s="231">
        <f>O223*H223</f>
        <v>0</v>
      </c>
      <c r="Q223" s="231">
        <v>0</v>
      </c>
      <c r="R223" s="231">
        <f>Q223*H223</f>
        <v>0</v>
      </c>
      <c r="S223" s="231">
        <v>0</v>
      </c>
      <c r="T223" s="232">
        <f>S223*H223</f>
        <v>0</v>
      </c>
      <c r="AR223" s="24" t="s">
        <v>162</v>
      </c>
      <c r="AT223" s="24" t="s">
        <v>157</v>
      </c>
      <c r="AU223" s="24" t="s">
        <v>83</v>
      </c>
      <c r="AY223" s="24" t="s">
        <v>155</v>
      </c>
      <c r="BE223" s="233">
        <f>IF(N223="základní",J223,0)</f>
        <v>0</v>
      </c>
      <c r="BF223" s="233">
        <f>IF(N223="snížená",J223,0)</f>
        <v>0</v>
      </c>
      <c r="BG223" s="233">
        <f>IF(N223="zákl. přenesená",J223,0)</f>
        <v>0</v>
      </c>
      <c r="BH223" s="233">
        <f>IF(N223="sníž. přenesená",J223,0)</f>
        <v>0</v>
      </c>
      <c r="BI223" s="233">
        <f>IF(N223="nulová",J223,0)</f>
        <v>0</v>
      </c>
      <c r="BJ223" s="24" t="s">
        <v>81</v>
      </c>
      <c r="BK223" s="233">
        <f>ROUND(I223*H223,2)</f>
        <v>0</v>
      </c>
      <c r="BL223" s="24" t="s">
        <v>162</v>
      </c>
      <c r="BM223" s="24" t="s">
        <v>396</v>
      </c>
    </row>
    <row r="224" s="1" customFormat="1" ht="16.5" customHeight="1">
      <c r="B224" s="46"/>
      <c r="C224" s="222" t="s">
        <v>397</v>
      </c>
      <c r="D224" s="222" t="s">
        <v>157</v>
      </c>
      <c r="E224" s="223" t="s">
        <v>398</v>
      </c>
      <c r="F224" s="224" t="s">
        <v>399</v>
      </c>
      <c r="G224" s="225" t="s">
        <v>188</v>
      </c>
      <c r="H224" s="226">
        <v>280.86399999999998</v>
      </c>
      <c r="I224" s="227"/>
      <c r="J224" s="228">
        <f>ROUND(I224*H224,2)</f>
        <v>0</v>
      </c>
      <c r="K224" s="224" t="s">
        <v>23</v>
      </c>
      <c r="L224" s="72"/>
      <c r="M224" s="229" t="s">
        <v>23</v>
      </c>
      <c r="N224" s="230" t="s">
        <v>44</v>
      </c>
      <c r="O224" s="47"/>
      <c r="P224" s="231">
        <f>O224*H224</f>
        <v>0</v>
      </c>
      <c r="Q224" s="231">
        <v>0</v>
      </c>
      <c r="R224" s="231">
        <f>Q224*H224</f>
        <v>0</v>
      </c>
      <c r="S224" s="231">
        <v>0</v>
      </c>
      <c r="T224" s="232">
        <f>S224*H224</f>
        <v>0</v>
      </c>
      <c r="AR224" s="24" t="s">
        <v>162</v>
      </c>
      <c r="AT224" s="24" t="s">
        <v>157</v>
      </c>
      <c r="AU224" s="24" t="s">
        <v>83</v>
      </c>
      <c r="AY224" s="24" t="s">
        <v>155</v>
      </c>
      <c r="BE224" s="233">
        <f>IF(N224="základní",J224,0)</f>
        <v>0</v>
      </c>
      <c r="BF224" s="233">
        <f>IF(N224="snížená",J224,0)</f>
        <v>0</v>
      </c>
      <c r="BG224" s="233">
        <f>IF(N224="zákl. přenesená",J224,0)</f>
        <v>0</v>
      </c>
      <c r="BH224" s="233">
        <f>IF(N224="sníž. přenesená",J224,0)</f>
        <v>0</v>
      </c>
      <c r="BI224" s="233">
        <f>IF(N224="nulová",J224,0)</f>
        <v>0</v>
      </c>
      <c r="BJ224" s="24" t="s">
        <v>81</v>
      </c>
      <c r="BK224" s="233">
        <f>ROUND(I224*H224,2)</f>
        <v>0</v>
      </c>
      <c r="BL224" s="24" t="s">
        <v>162</v>
      </c>
      <c r="BM224" s="24" t="s">
        <v>400</v>
      </c>
    </row>
    <row r="225" s="11" customFormat="1">
      <c r="B225" s="234"/>
      <c r="C225" s="235"/>
      <c r="D225" s="236" t="s">
        <v>164</v>
      </c>
      <c r="E225" s="237" t="s">
        <v>23</v>
      </c>
      <c r="F225" s="238" t="s">
        <v>96</v>
      </c>
      <c r="G225" s="235"/>
      <c r="H225" s="239">
        <v>280.86399999999998</v>
      </c>
      <c r="I225" s="240"/>
      <c r="J225" s="235"/>
      <c r="K225" s="235"/>
      <c r="L225" s="241"/>
      <c r="M225" s="242"/>
      <c r="N225" s="243"/>
      <c r="O225" s="243"/>
      <c r="P225" s="243"/>
      <c r="Q225" s="243"/>
      <c r="R225" s="243"/>
      <c r="S225" s="243"/>
      <c r="T225" s="244"/>
      <c r="AT225" s="245" t="s">
        <v>164</v>
      </c>
      <c r="AU225" s="245" t="s">
        <v>83</v>
      </c>
      <c r="AV225" s="11" t="s">
        <v>83</v>
      </c>
      <c r="AW225" s="11" t="s">
        <v>36</v>
      </c>
      <c r="AX225" s="11" t="s">
        <v>81</v>
      </c>
      <c r="AY225" s="245" t="s">
        <v>155</v>
      </c>
    </row>
    <row r="226" s="1" customFormat="1" ht="16.5" customHeight="1">
      <c r="B226" s="46"/>
      <c r="C226" s="222" t="s">
        <v>401</v>
      </c>
      <c r="D226" s="222" t="s">
        <v>157</v>
      </c>
      <c r="E226" s="223" t="s">
        <v>402</v>
      </c>
      <c r="F226" s="224" t="s">
        <v>403</v>
      </c>
      <c r="G226" s="225" t="s">
        <v>188</v>
      </c>
      <c r="H226" s="226">
        <v>280.86399999999998</v>
      </c>
      <c r="I226" s="227"/>
      <c r="J226" s="228">
        <f>ROUND(I226*H226,2)</f>
        <v>0</v>
      </c>
      <c r="K226" s="224" t="s">
        <v>23</v>
      </c>
      <c r="L226" s="72"/>
      <c r="M226" s="229" t="s">
        <v>23</v>
      </c>
      <c r="N226" s="230" t="s">
        <v>44</v>
      </c>
      <c r="O226" s="47"/>
      <c r="P226" s="231">
        <f>O226*H226</f>
        <v>0</v>
      </c>
      <c r="Q226" s="231">
        <v>0</v>
      </c>
      <c r="R226" s="231">
        <f>Q226*H226</f>
        <v>0</v>
      </c>
      <c r="S226" s="231">
        <v>0</v>
      </c>
      <c r="T226" s="232">
        <f>S226*H226</f>
        <v>0</v>
      </c>
      <c r="AR226" s="24" t="s">
        <v>162</v>
      </c>
      <c r="AT226" s="24" t="s">
        <v>157</v>
      </c>
      <c r="AU226" s="24" t="s">
        <v>83</v>
      </c>
      <c r="AY226" s="24" t="s">
        <v>155</v>
      </c>
      <c r="BE226" s="233">
        <f>IF(N226="základní",J226,0)</f>
        <v>0</v>
      </c>
      <c r="BF226" s="233">
        <f>IF(N226="snížená",J226,0)</f>
        <v>0</v>
      </c>
      <c r="BG226" s="233">
        <f>IF(N226="zákl. přenesená",J226,0)</f>
        <v>0</v>
      </c>
      <c r="BH226" s="233">
        <f>IF(N226="sníž. přenesená",J226,0)</f>
        <v>0</v>
      </c>
      <c r="BI226" s="233">
        <f>IF(N226="nulová",J226,0)</f>
        <v>0</v>
      </c>
      <c r="BJ226" s="24" t="s">
        <v>81</v>
      </c>
      <c r="BK226" s="233">
        <f>ROUND(I226*H226,2)</f>
        <v>0</v>
      </c>
      <c r="BL226" s="24" t="s">
        <v>162</v>
      </c>
      <c r="BM226" s="24" t="s">
        <v>404</v>
      </c>
    </row>
    <row r="227" s="11" customFormat="1">
      <c r="B227" s="234"/>
      <c r="C227" s="235"/>
      <c r="D227" s="236" t="s">
        <v>164</v>
      </c>
      <c r="E227" s="237" t="s">
        <v>23</v>
      </c>
      <c r="F227" s="238" t="s">
        <v>96</v>
      </c>
      <c r="G227" s="235"/>
      <c r="H227" s="239">
        <v>280.86399999999998</v>
      </c>
      <c r="I227" s="240"/>
      <c r="J227" s="235"/>
      <c r="K227" s="235"/>
      <c r="L227" s="241"/>
      <c r="M227" s="242"/>
      <c r="N227" s="243"/>
      <c r="O227" s="243"/>
      <c r="P227" s="243"/>
      <c r="Q227" s="243"/>
      <c r="R227" s="243"/>
      <c r="S227" s="243"/>
      <c r="T227" s="244"/>
      <c r="AT227" s="245" t="s">
        <v>164</v>
      </c>
      <c r="AU227" s="245" t="s">
        <v>83</v>
      </c>
      <c r="AV227" s="11" t="s">
        <v>83</v>
      </c>
      <c r="AW227" s="11" t="s">
        <v>36</v>
      </c>
      <c r="AX227" s="11" t="s">
        <v>81</v>
      </c>
      <c r="AY227" s="245" t="s">
        <v>155</v>
      </c>
    </row>
    <row r="228" s="1" customFormat="1" ht="38.25" customHeight="1">
      <c r="B228" s="46"/>
      <c r="C228" s="222" t="s">
        <v>405</v>
      </c>
      <c r="D228" s="222" t="s">
        <v>157</v>
      </c>
      <c r="E228" s="223" t="s">
        <v>406</v>
      </c>
      <c r="F228" s="224" t="s">
        <v>407</v>
      </c>
      <c r="G228" s="225" t="s">
        <v>188</v>
      </c>
      <c r="H228" s="226">
        <v>280.86399999999998</v>
      </c>
      <c r="I228" s="227"/>
      <c r="J228" s="228">
        <f>ROUND(I228*H228,2)</f>
        <v>0</v>
      </c>
      <c r="K228" s="224" t="s">
        <v>161</v>
      </c>
      <c r="L228" s="72"/>
      <c r="M228" s="229" t="s">
        <v>23</v>
      </c>
      <c r="N228" s="230" t="s">
        <v>44</v>
      </c>
      <c r="O228" s="47"/>
      <c r="P228" s="231">
        <f>O228*H228</f>
        <v>0</v>
      </c>
      <c r="Q228" s="231">
        <v>0</v>
      </c>
      <c r="R228" s="231">
        <f>Q228*H228</f>
        <v>0</v>
      </c>
      <c r="S228" s="231">
        <v>0</v>
      </c>
      <c r="T228" s="232">
        <f>S228*H228</f>
        <v>0</v>
      </c>
      <c r="AR228" s="24" t="s">
        <v>162</v>
      </c>
      <c r="AT228" s="24" t="s">
        <v>157</v>
      </c>
      <c r="AU228" s="24" t="s">
        <v>83</v>
      </c>
      <c r="AY228" s="24" t="s">
        <v>155</v>
      </c>
      <c r="BE228" s="233">
        <f>IF(N228="základní",J228,0)</f>
        <v>0</v>
      </c>
      <c r="BF228" s="233">
        <f>IF(N228="snížená",J228,0)</f>
        <v>0</v>
      </c>
      <c r="BG228" s="233">
        <f>IF(N228="zákl. přenesená",J228,0)</f>
        <v>0</v>
      </c>
      <c r="BH228" s="233">
        <f>IF(N228="sníž. přenesená",J228,0)</f>
        <v>0</v>
      </c>
      <c r="BI228" s="233">
        <f>IF(N228="nulová",J228,0)</f>
        <v>0</v>
      </c>
      <c r="BJ228" s="24" t="s">
        <v>81</v>
      </c>
      <c r="BK228" s="233">
        <f>ROUND(I228*H228,2)</f>
        <v>0</v>
      </c>
      <c r="BL228" s="24" t="s">
        <v>162</v>
      </c>
      <c r="BM228" s="24" t="s">
        <v>408</v>
      </c>
    </row>
    <row r="229" s="11" customFormat="1">
      <c r="B229" s="234"/>
      <c r="C229" s="235"/>
      <c r="D229" s="236" t="s">
        <v>164</v>
      </c>
      <c r="E229" s="237" t="s">
        <v>23</v>
      </c>
      <c r="F229" s="238" t="s">
        <v>96</v>
      </c>
      <c r="G229" s="235"/>
      <c r="H229" s="239">
        <v>280.86399999999998</v>
      </c>
      <c r="I229" s="240"/>
      <c r="J229" s="235"/>
      <c r="K229" s="235"/>
      <c r="L229" s="241"/>
      <c r="M229" s="242"/>
      <c r="N229" s="243"/>
      <c r="O229" s="243"/>
      <c r="P229" s="243"/>
      <c r="Q229" s="243"/>
      <c r="R229" s="243"/>
      <c r="S229" s="243"/>
      <c r="T229" s="244"/>
      <c r="AT229" s="245" t="s">
        <v>164</v>
      </c>
      <c r="AU229" s="245" t="s">
        <v>83</v>
      </c>
      <c r="AV229" s="11" t="s">
        <v>83</v>
      </c>
      <c r="AW229" s="11" t="s">
        <v>36</v>
      </c>
      <c r="AX229" s="11" t="s">
        <v>81</v>
      </c>
      <c r="AY229" s="245" t="s">
        <v>155</v>
      </c>
    </row>
    <row r="230" s="1" customFormat="1" ht="16.5" customHeight="1">
      <c r="B230" s="46"/>
      <c r="C230" s="222" t="s">
        <v>409</v>
      </c>
      <c r="D230" s="222" t="s">
        <v>157</v>
      </c>
      <c r="E230" s="223" t="s">
        <v>410</v>
      </c>
      <c r="F230" s="224" t="s">
        <v>411</v>
      </c>
      <c r="G230" s="225" t="s">
        <v>160</v>
      </c>
      <c r="H230" s="226">
        <v>0.20499999999999999</v>
      </c>
      <c r="I230" s="227"/>
      <c r="J230" s="228">
        <f>ROUND(I230*H230,2)</f>
        <v>0</v>
      </c>
      <c r="K230" s="224" t="s">
        <v>161</v>
      </c>
      <c r="L230" s="72"/>
      <c r="M230" s="229" t="s">
        <v>23</v>
      </c>
      <c r="N230" s="230" t="s">
        <v>44</v>
      </c>
      <c r="O230" s="47"/>
      <c r="P230" s="231">
        <f>O230*H230</f>
        <v>0</v>
      </c>
      <c r="Q230" s="231">
        <v>0</v>
      </c>
      <c r="R230" s="231">
        <f>Q230*H230</f>
        <v>0</v>
      </c>
      <c r="S230" s="231">
        <v>2.3999999999999999</v>
      </c>
      <c r="T230" s="232">
        <f>S230*H230</f>
        <v>0.49199999999999994</v>
      </c>
      <c r="AR230" s="24" t="s">
        <v>162</v>
      </c>
      <c r="AT230" s="24" t="s">
        <v>157</v>
      </c>
      <c r="AU230" s="24" t="s">
        <v>83</v>
      </c>
      <c r="AY230" s="24" t="s">
        <v>155</v>
      </c>
      <c r="BE230" s="233">
        <f>IF(N230="základní",J230,0)</f>
        <v>0</v>
      </c>
      <c r="BF230" s="233">
        <f>IF(N230="snížená",J230,0)</f>
        <v>0</v>
      </c>
      <c r="BG230" s="233">
        <f>IF(N230="zákl. přenesená",J230,0)</f>
        <v>0</v>
      </c>
      <c r="BH230" s="233">
        <f>IF(N230="sníž. přenesená",J230,0)</f>
        <v>0</v>
      </c>
      <c r="BI230" s="233">
        <f>IF(N230="nulová",J230,0)</f>
        <v>0</v>
      </c>
      <c r="BJ230" s="24" t="s">
        <v>81</v>
      </c>
      <c r="BK230" s="233">
        <f>ROUND(I230*H230,2)</f>
        <v>0</v>
      </c>
      <c r="BL230" s="24" t="s">
        <v>162</v>
      </c>
      <c r="BM230" s="24" t="s">
        <v>412</v>
      </c>
    </row>
    <row r="231" s="11" customFormat="1">
      <c r="B231" s="234"/>
      <c r="C231" s="235"/>
      <c r="D231" s="236" t="s">
        <v>164</v>
      </c>
      <c r="E231" s="237" t="s">
        <v>23</v>
      </c>
      <c r="F231" s="238" t="s">
        <v>413</v>
      </c>
      <c r="G231" s="235"/>
      <c r="H231" s="239">
        <v>0.20499999999999999</v>
      </c>
      <c r="I231" s="240"/>
      <c r="J231" s="235"/>
      <c r="K231" s="235"/>
      <c r="L231" s="241"/>
      <c r="M231" s="242"/>
      <c r="N231" s="243"/>
      <c r="O231" s="243"/>
      <c r="P231" s="243"/>
      <c r="Q231" s="243"/>
      <c r="R231" s="243"/>
      <c r="S231" s="243"/>
      <c r="T231" s="244"/>
      <c r="AT231" s="245" t="s">
        <v>164</v>
      </c>
      <c r="AU231" s="245" t="s">
        <v>83</v>
      </c>
      <c r="AV231" s="11" t="s">
        <v>83</v>
      </c>
      <c r="AW231" s="11" t="s">
        <v>36</v>
      </c>
      <c r="AX231" s="11" t="s">
        <v>81</v>
      </c>
      <c r="AY231" s="245" t="s">
        <v>155</v>
      </c>
    </row>
    <row r="232" s="1" customFormat="1" ht="16.5" customHeight="1">
      <c r="B232" s="46"/>
      <c r="C232" s="222" t="s">
        <v>414</v>
      </c>
      <c r="D232" s="222" t="s">
        <v>157</v>
      </c>
      <c r="E232" s="223" t="s">
        <v>415</v>
      </c>
      <c r="F232" s="224" t="s">
        <v>416</v>
      </c>
      <c r="G232" s="225" t="s">
        <v>254</v>
      </c>
      <c r="H232" s="226">
        <v>34.549999999999997</v>
      </c>
      <c r="I232" s="227"/>
      <c r="J232" s="228">
        <f>ROUND(I232*H232,2)</f>
        <v>0</v>
      </c>
      <c r="K232" s="224" t="s">
        <v>161</v>
      </c>
      <c r="L232" s="72"/>
      <c r="M232" s="229" t="s">
        <v>23</v>
      </c>
      <c r="N232" s="230" t="s">
        <v>44</v>
      </c>
      <c r="O232" s="47"/>
      <c r="P232" s="231">
        <f>O232*H232</f>
        <v>0</v>
      </c>
      <c r="Q232" s="231">
        <v>0</v>
      </c>
      <c r="R232" s="231">
        <f>Q232*H232</f>
        <v>0</v>
      </c>
      <c r="S232" s="231">
        <v>0.0089999999999999993</v>
      </c>
      <c r="T232" s="232">
        <f>S232*H232</f>
        <v>0.31094999999999995</v>
      </c>
      <c r="AR232" s="24" t="s">
        <v>162</v>
      </c>
      <c r="AT232" s="24" t="s">
        <v>157</v>
      </c>
      <c r="AU232" s="24" t="s">
        <v>83</v>
      </c>
      <c r="AY232" s="24" t="s">
        <v>155</v>
      </c>
      <c r="BE232" s="233">
        <f>IF(N232="základní",J232,0)</f>
        <v>0</v>
      </c>
      <c r="BF232" s="233">
        <f>IF(N232="snížená",J232,0)</f>
        <v>0</v>
      </c>
      <c r="BG232" s="233">
        <f>IF(N232="zákl. přenesená",J232,0)</f>
        <v>0</v>
      </c>
      <c r="BH232" s="233">
        <f>IF(N232="sníž. přenesená",J232,0)</f>
        <v>0</v>
      </c>
      <c r="BI232" s="233">
        <f>IF(N232="nulová",J232,0)</f>
        <v>0</v>
      </c>
      <c r="BJ232" s="24" t="s">
        <v>81</v>
      </c>
      <c r="BK232" s="233">
        <f>ROUND(I232*H232,2)</f>
        <v>0</v>
      </c>
      <c r="BL232" s="24" t="s">
        <v>162</v>
      </c>
      <c r="BM232" s="24" t="s">
        <v>417</v>
      </c>
    </row>
    <row r="233" s="11" customFormat="1">
      <c r="B233" s="234"/>
      <c r="C233" s="235"/>
      <c r="D233" s="236" t="s">
        <v>164</v>
      </c>
      <c r="E233" s="237" t="s">
        <v>23</v>
      </c>
      <c r="F233" s="238" t="s">
        <v>418</v>
      </c>
      <c r="G233" s="235"/>
      <c r="H233" s="239">
        <v>34.549999999999997</v>
      </c>
      <c r="I233" s="240"/>
      <c r="J233" s="235"/>
      <c r="K233" s="235"/>
      <c r="L233" s="241"/>
      <c r="M233" s="242"/>
      <c r="N233" s="243"/>
      <c r="O233" s="243"/>
      <c r="P233" s="243"/>
      <c r="Q233" s="243"/>
      <c r="R233" s="243"/>
      <c r="S233" s="243"/>
      <c r="T233" s="244"/>
      <c r="AT233" s="245" t="s">
        <v>164</v>
      </c>
      <c r="AU233" s="245" t="s">
        <v>83</v>
      </c>
      <c r="AV233" s="11" t="s">
        <v>83</v>
      </c>
      <c r="AW233" s="11" t="s">
        <v>36</v>
      </c>
      <c r="AX233" s="11" t="s">
        <v>81</v>
      </c>
      <c r="AY233" s="245" t="s">
        <v>155</v>
      </c>
    </row>
    <row r="234" s="1" customFormat="1" ht="25.5" customHeight="1">
      <c r="B234" s="46"/>
      <c r="C234" s="222" t="s">
        <v>419</v>
      </c>
      <c r="D234" s="222" t="s">
        <v>157</v>
      </c>
      <c r="E234" s="223" t="s">
        <v>420</v>
      </c>
      <c r="F234" s="224" t="s">
        <v>421</v>
      </c>
      <c r="G234" s="225" t="s">
        <v>188</v>
      </c>
      <c r="H234" s="226">
        <v>15.449999999999999</v>
      </c>
      <c r="I234" s="227"/>
      <c r="J234" s="228">
        <f>ROUND(I234*H234,2)</f>
        <v>0</v>
      </c>
      <c r="K234" s="224" t="s">
        <v>161</v>
      </c>
      <c r="L234" s="72"/>
      <c r="M234" s="229" t="s">
        <v>23</v>
      </c>
      <c r="N234" s="230" t="s">
        <v>44</v>
      </c>
      <c r="O234" s="47"/>
      <c r="P234" s="231">
        <f>O234*H234</f>
        <v>0</v>
      </c>
      <c r="Q234" s="231">
        <v>0</v>
      </c>
      <c r="R234" s="231">
        <f>Q234*H234</f>
        <v>0</v>
      </c>
      <c r="S234" s="231">
        <v>0.037999999999999999</v>
      </c>
      <c r="T234" s="232">
        <f>S234*H234</f>
        <v>0.58709999999999996</v>
      </c>
      <c r="AR234" s="24" t="s">
        <v>162</v>
      </c>
      <c r="AT234" s="24" t="s">
        <v>157</v>
      </c>
      <c r="AU234" s="24" t="s">
        <v>83</v>
      </c>
      <c r="AY234" s="24" t="s">
        <v>155</v>
      </c>
      <c r="BE234" s="233">
        <f>IF(N234="základní",J234,0)</f>
        <v>0</v>
      </c>
      <c r="BF234" s="233">
        <f>IF(N234="snížená",J234,0)</f>
        <v>0</v>
      </c>
      <c r="BG234" s="233">
        <f>IF(N234="zákl. přenesená",J234,0)</f>
        <v>0</v>
      </c>
      <c r="BH234" s="233">
        <f>IF(N234="sníž. přenesená",J234,0)</f>
        <v>0</v>
      </c>
      <c r="BI234" s="233">
        <f>IF(N234="nulová",J234,0)</f>
        <v>0</v>
      </c>
      <c r="BJ234" s="24" t="s">
        <v>81</v>
      </c>
      <c r="BK234" s="233">
        <f>ROUND(I234*H234,2)</f>
        <v>0</v>
      </c>
      <c r="BL234" s="24" t="s">
        <v>162</v>
      </c>
      <c r="BM234" s="24" t="s">
        <v>422</v>
      </c>
    </row>
    <row r="235" s="11" customFormat="1">
      <c r="B235" s="234"/>
      <c r="C235" s="235"/>
      <c r="D235" s="236" t="s">
        <v>164</v>
      </c>
      <c r="E235" s="237" t="s">
        <v>23</v>
      </c>
      <c r="F235" s="238" t="s">
        <v>423</v>
      </c>
      <c r="G235" s="235"/>
      <c r="H235" s="239">
        <v>15.449999999999999</v>
      </c>
      <c r="I235" s="240"/>
      <c r="J235" s="235"/>
      <c r="K235" s="235"/>
      <c r="L235" s="241"/>
      <c r="M235" s="242"/>
      <c r="N235" s="243"/>
      <c r="O235" s="243"/>
      <c r="P235" s="243"/>
      <c r="Q235" s="243"/>
      <c r="R235" s="243"/>
      <c r="S235" s="243"/>
      <c r="T235" s="244"/>
      <c r="AT235" s="245" t="s">
        <v>164</v>
      </c>
      <c r="AU235" s="245" t="s">
        <v>83</v>
      </c>
      <c r="AV235" s="11" t="s">
        <v>83</v>
      </c>
      <c r="AW235" s="11" t="s">
        <v>36</v>
      </c>
      <c r="AX235" s="11" t="s">
        <v>81</v>
      </c>
      <c r="AY235" s="245" t="s">
        <v>155</v>
      </c>
    </row>
    <row r="236" s="1" customFormat="1" ht="25.5" customHeight="1">
      <c r="B236" s="46"/>
      <c r="C236" s="222" t="s">
        <v>424</v>
      </c>
      <c r="D236" s="222" t="s">
        <v>157</v>
      </c>
      <c r="E236" s="223" t="s">
        <v>425</v>
      </c>
      <c r="F236" s="224" t="s">
        <v>426</v>
      </c>
      <c r="G236" s="225" t="s">
        <v>188</v>
      </c>
      <c r="H236" s="226">
        <v>3.8999999999999999</v>
      </c>
      <c r="I236" s="227"/>
      <c r="J236" s="228">
        <f>ROUND(I236*H236,2)</f>
        <v>0</v>
      </c>
      <c r="K236" s="224" t="s">
        <v>161</v>
      </c>
      <c r="L236" s="72"/>
      <c r="M236" s="229" t="s">
        <v>23</v>
      </c>
      <c r="N236" s="230" t="s">
        <v>44</v>
      </c>
      <c r="O236" s="47"/>
      <c r="P236" s="231">
        <f>O236*H236</f>
        <v>0</v>
      </c>
      <c r="Q236" s="231">
        <v>0</v>
      </c>
      <c r="R236" s="231">
        <f>Q236*H236</f>
        <v>0</v>
      </c>
      <c r="S236" s="231">
        <v>0.067000000000000004</v>
      </c>
      <c r="T236" s="232">
        <f>S236*H236</f>
        <v>0.26130000000000003</v>
      </c>
      <c r="AR236" s="24" t="s">
        <v>162</v>
      </c>
      <c r="AT236" s="24" t="s">
        <v>157</v>
      </c>
      <c r="AU236" s="24" t="s">
        <v>83</v>
      </c>
      <c r="AY236" s="24" t="s">
        <v>155</v>
      </c>
      <c r="BE236" s="233">
        <f>IF(N236="základní",J236,0)</f>
        <v>0</v>
      </c>
      <c r="BF236" s="233">
        <f>IF(N236="snížená",J236,0)</f>
        <v>0</v>
      </c>
      <c r="BG236" s="233">
        <f>IF(N236="zákl. přenesená",J236,0)</f>
        <v>0</v>
      </c>
      <c r="BH236" s="233">
        <f>IF(N236="sníž. přenesená",J236,0)</f>
        <v>0</v>
      </c>
      <c r="BI236" s="233">
        <f>IF(N236="nulová",J236,0)</f>
        <v>0</v>
      </c>
      <c r="BJ236" s="24" t="s">
        <v>81</v>
      </c>
      <c r="BK236" s="233">
        <f>ROUND(I236*H236,2)</f>
        <v>0</v>
      </c>
      <c r="BL236" s="24" t="s">
        <v>162</v>
      </c>
      <c r="BM236" s="24" t="s">
        <v>427</v>
      </c>
    </row>
    <row r="237" s="11" customFormat="1">
      <c r="B237" s="234"/>
      <c r="C237" s="235"/>
      <c r="D237" s="236" t="s">
        <v>164</v>
      </c>
      <c r="E237" s="237" t="s">
        <v>23</v>
      </c>
      <c r="F237" s="238" t="s">
        <v>428</v>
      </c>
      <c r="G237" s="235"/>
      <c r="H237" s="239">
        <v>3.8999999999999999</v>
      </c>
      <c r="I237" s="240"/>
      <c r="J237" s="235"/>
      <c r="K237" s="235"/>
      <c r="L237" s="241"/>
      <c r="M237" s="242"/>
      <c r="N237" s="243"/>
      <c r="O237" s="243"/>
      <c r="P237" s="243"/>
      <c r="Q237" s="243"/>
      <c r="R237" s="243"/>
      <c r="S237" s="243"/>
      <c r="T237" s="244"/>
      <c r="AT237" s="245" t="s">
        <v>164</v>
      </c>
      <c r="AU237" s="245" t="s">
        <v>83</v>
      </c>
      <c r="AV237" s="11" t="s">
        <v>83</v>
      </c>
      <c r="AW237" s="11" t="s">
        <v>36</v>
      </c>
      <c r="AX237" s="11" t="s">
        <v>81</v>
      </c>
      <c r="AY237" s="245" t="s">
        <v>155</v>
      </c>
    </row>
    <row r="238" s="1" customFormat="1" ht="25.5" customHeight="1">
      <c r="B238" s="46"/>
      <c r="C238" s="222" t="s">
        <v>429</v>
      </c>
      <c r="D238" s="222" t="s">
        <v>157</v>
      </c>
      <c r="E238" s="223" t="s">
        <v>430</v>
      </c>
      <c r="F238" s="224" t="s">
        <v>431</v>
      </c>
      <c r="G238" s="225" t="s">
        <v>254</v>
      </c>
      <c r="H238" s="226">
        <v>6.7000000000000002</v>
      </c>
      <c r="I238" s="227"/>
      <c r="J238" s="228">
        <f>ROUND(I238*H238,2)</f>
        <v>0</v>
      </c>
      <c r="K238" s="224" t="s">
        <v>161</v>
      </c>
      <c r="L238" s="72"/>
      <c r="M238" s="229" t="s">
        <v>23</v>
      </c>
      <c r="N238" s="230" t="s">
        <v>44</v>
      </c>
      <c r="O238" s="47"/>
      <c r="P238" s="231">
        <f>O238*H238</f>
        <v>0</v>
      </c>
      <c r="Q238" s="231">
        <v>0</v>
      </c>
      <c r="R238" s="231">
        <f>Q238*H238</f>
        <v>0</v>
      </c>
      <c r="S238" s="231">
        <v>0.0080000000000000002</v>
      </c>
      <c r="T238" s="232">
        <f>S238*H238</f>
        <v>0.053600000000000002</v>
      </c>
      <c r="AR238" s="24" t="s">
        <v>162</v>
      </c>
      <c r="AT238" s="24" t="s">
        <v>157</v>
      </c>
      <c r="AU238" s="24" t="s">
        <v>83</v>
      </c>
      <c r="AY238" s="24" t="s">
        <v>155</v>
      </c>
      <c r="BE238" s="233">
        <f>IF(N238="základní",J238,0)</f>
        <v>0</v>
      </c>
      <c r="BF238" s="233">
        <f>IF(N238="snížená",J238,0)</f>
        <v>0</v>
      </c>
      <c r="BG238" s="233">
        <f>IF(N238="zákl. přenesená",J238,0)</f>
        <v>0</v>
      </c>
      <c r="BH238" s="233">
        <f>IF(N238="sníž. přenesená",J238,0)</f>
        <v>0</v>
      </c>
      <c r="BI238" s="233">
        <f>IF(N238="nulová",J238,0)</f>
        <v>0</v>
      </c>
      <c r="BJ238" s="24" t="s">
        <v>81</v>
      </c>
      <c r="BK238" s="233">
        <f>ROUND(I238*H238,2)</f>
        <v>0</v>
      </c>
      <c r="BL238" s="24" t="s">
        <v>162</v>
      </c>
      <c r="BM238" s="24" t="s">
        <v>432</v>
      </c>
    </row>
    <row r="239" s="11" customFormat="1">
      <c r="B239" s="234"/>
      <c r="C239" s="235"/>
      <c r="D239" s="236" t="s">
        <v>164</v>
      </c>
      <c r="E239" s="237" t="s">
        <v>23</v>
      </c>
      <c r="F239" s="238" t="s">
        <v>433</v>
      </c>
      <c r="G239" s="235"/>
      <c r="H239" s="239">
        <v>6.7000000000000002</v>
      </c>
      <c r="I239" s="240"/>
      <c r="J239" s="235"/>
      <c r="K239" s="235"/>
      <c r="L239" s="241"/>
      <c r="M239" s="242"/>
      <c r="N239" s="243"/>
      <c r="O239" s="243"/>
      <c r="P239" s="243"/>
      <c r="Q239" s="243"/>
      <c r="R239" s="243"/>
      <c r="S239" s="243"/>
      <c r="T239" s="244"/>
      <c r="AT239" s="245" t="s">
        <v>164</v>
      </c>
      <c r="AU239" s="245" t="s">
        <v>83</v>
      </c>
      <c r="AV239" s="11" t="s">
        <v>83</v>
      </c>
      <c r="AW239" s="11" t="s">
        <v>36</v>
      </c>
      <c r="AX239" s="11" t="s">
        <v>81</v>
      </c>
      <c r="AY239" s="245" t="s">
        <v>155</v>
      </c>
    </row>
    <row r="240" s="1" customFormat="1" ht="25.5" customHeight="1">
      <c r="B240" s="46"/>
      <c r="C240" s="222" t="s">
        <v>434</v>
      </c>
      <c r="D240" s="222" t="s">
        <v>157</v>
      </c>
      <c r="E240" s="223" t="s">
        <v>435</v>
      </c>
      <c r="F240" s="224" t="s">
        <v>436</v>
      </c>
      <c r="G240" s="225" t="s">
        <v>254</v>
      </c>
      <c r="H240" s="226">
        <v>1.45</v>
      </c>
      <c r="I240" s="227"/>
      <c r="J240" s="228">
        <f>ROUND(I240*H240,2)</f>
        <v>0</v>
      </c>
      <c r="K240" s="224" t="s">
        <v>161</v>
      </c>
      <c r="L240" s="72"/>
      <c r="M240" s="229" t="s">
        <v>23</v>
      </c>
      <c r="N240" s="230" t="s">
        <v>44</v>
      </c>
      <c r="O240" s="47"/>
      <c r="P240" s="231">
        <f>O240*H240</f>
        <v>0</v>
      </c>
      <c r="Q240" s="231">
        <v>0</v>
      </c>
      <c r="R240" s="231">
        <f>Q240*H240</f>
        <v>0</v>
      </c>
      <c r="S240" s="231">
        <v>0.021999999999999999</v>
      </c>
      <c r="T240" s="232">
        <f>S240*H240</f>
        <v>0.031899999999999998</v>
      </c>
      <c r="AR240" s="24" t="s">
        <v>162</v>
      </c>
      <c r="AT240" s="24" t="s">
        <v>157</v>
      </c>
      <c r="AU240" s="24" t="s">
        <v>83</v>
      </c>
      <c r="AY240" s="24" t="s">
        <v>155</v>
      </c>
      <c r="BE240" s="233">
        <f>IF(N240="základní",J240,0)</f>
        <v>0</v>
      </c>
      <c r="BF240" s="233">
        <f>IF(N240="snížená",J240,0)</f>
        <v>0</v>
      </c>
      <c r="BG240" s="233">
        <f>IF(N240="zákl. přenesená",J240,0)</f>
        <v>0</v>
      </c>
      <c r="BH240" s="233">
        <f>IF(N240="sníž. přenesená",J240,0)</f>
        <v>0</v>
      </c>
      <c r="BI240" s="233">
        <f>IF(N240="nulová",J240,0)</f>
        <v>0</v>
      </c>
      <c r="BJ240" s="24" t="s">
        <v>81</v>
      </c>
      <c r="BK240" s="233">
        <f>ROUND(I240*H240,2)</f>
        <v>0</v>
      </c>
      <c r="BL240" s="24" t="s">
        <v>162</v>
      </c>
      <c r="BM240" s="24" t="s">
        <v>437</v>
      </c>
    </row>
    <row r="241" s="11" customFormat="1">
      <c r="B241" s="234"/>
      <c r="C241" s="235"/>
      <c r="D241" s="236" t="s">
        <v>164</v>
      </c>
      <c r="E241" s="237" t="s">
        <v>23</v>
      </c>
      <c r="F241" s="238" t="s">
        <v>438</v>
      </c>
      <c r="G241" s="235"/>
      <c r="H241" s="239">
        <v>1.45</v>
      </c>
      <c r="I241" s="240"/>
      <c r="J241" s="235"/>
      <c r="K241" s="235"/>
      <c r="L241" s="241"/>
      <c r="M241" s="242"/>
      <c r="N241" s="243"/>
      <c r="O241" s="243"/>
      <c r="P241" s="243"/>
      <c r="Q241" s="243"/>
      <c r="R241" s="243"/>
      <c r="S241" s="243"/>
      <c r="T241" s="244"/>
      <c r="AT241" s="245" t="s">
        <v>164</v>
      </c>
      <c r="AU241" s="245" t="s">
        <v>83</v>
      </c>
      <c r="AV241" s="11" t="s">
        <v>83</v>
      </c>
      <c r="AW241" s="11" t="s">
        <v>36</v>
      </c>
      <c r="AX241" s="11" t="s">
        <v>81</v>
      </c>
      <c r="AY241" s="245" t="s">
        <v>155</v>
      </c>
    </row>
    <row r="242" s="1" customFormat="1" ht="25.5" customHeight="1">
      <c r="B242" s="46"/>
      <c r="C242" s="222" t="s">
        <v>439</v>
      </c>
      <c r="D242" s="222" t="s">
        <v>157</v>
      </c>
      <c r="E242" s="223" t="s">
        <v>440</v>
      </c>
      <c r="F242" s="224" t="s">
        <v>441</v>
      </c>
      <c r="G242" s="225" t="s">
        <v>318</v>
      </c>
      <c r="H242" s="226">
        <v>7</v>
      </c>
      <c r="I242" s="227"/>
      <c r="J242" s="228">
        <f>ROUND(I242*H242,2)</f>
        <v>0</v>
      </c>
      <c r="K242" s="224" t="s">
        <v>161</v>
      </c>
      <c r="L242" s="72"/>
      <c r="M242" s="229" t="s">
        <v>23</v>
      </c>
      <c r="N242" s="230" t="s">
        <v>44</v>
      </c>
      <c r="O242" s="47"/>
      <c r="P242" s="231">
        <f>O242*H242</f>
        <v>0</v>
      </c>
      <c r="Q242" s="231">
        <v>0</v>
      </c>
      <c r="R242" s="231">
        <f>Q242*H242</f>
        <v>0</v>
      </c>
      <c r="S242" s="231">
        <v>0.001</v>
      </c>
      <c r="T242" s="232">
        <f>S242*H242</f>
        <v>0.0070000000000000001</v>
      </c>
      <c r="AR242" s="24" t="s">
        <v>162</v>
      </c>
      <c r="AT242" s="24" t="s">
        <v>157</v>
      </c>
      <c r="AU242" s="24" t="s">
        <v>83</v>
      </c>
      <c r="AY242" s="24" t="s">
        <v>155</v>
      </c>
      <c r="BE242" s="233">
        <f>IF(N242="základní",J242,0)</f>
        <v>0</v>
      </c>
      <c r="BF242" s="233">
        <f>IF(N242="snížená",J242,0)</f>
        <v>0</v>
      </c>
      <c r="BG242" s="233">
        <f>IF(N242="zákl. přenesená",J242,0)</f>
        <v>0</v>
      </c>
      <c r="BH242" s="233">
        <f>IF(N242="sníž. přenesená",J242,0)</f>
        <v>0</v>
      </c>
      <c r="BI242" s="233">
        <f>IF(N242="nulová",J242,0)</f>
        <v>0</v>
      </c>
      <c r="BJ242" s="24" t="s">
        <v>81</v>
      </c>
      <c r="BK242" s="233">
        <f>ROUND(I242*H242,2)</f>
        <v>0</v>
      </c>
      <c r="BL242" s="24" t="s">
        <v>162</v>
      </c>
      <c r="BM242" s="24" t="s">
        <v>442</v>
      </c>
    </row>
    <row r="243" s="1" customFormat="1" ht="38.25" customHeight="1">
      <c r="B243" s="46"/>
      <c r="C243" s="222" t="s">
        <v>443</v>
      </c>
      <c r="D243" s="222" t="s">
        <v>157</v>
      </c>
      <c r="E243" s="223" t="s">
        <v>444</v>
      </c>
      <c r="F243" s="224" t="s">
        <v>445</v>
      </c>
      <c r="G243" s="225" t="s">
        <v>188</v>
      </c>
      <c r="H243" s="226">
        <v>20.82</v>
      </c>
      <c r="I243" s="227"/>
      <c r="J243" s="228">
        <f>ROUND(I243*H243,2)</f>
        <v>0</v>
      </c>
      <c r="K243" s="224" t="s">
        <v>161</v>
      </c>
      <c r="L243" s="72"/>
      <c r="M243" s="229" t="s">
        <v>23</v>
      </c>
      <c r="N243" s="230" t="s">
        <v>44</v>
      </c>
      <c r="O243" s="47"/>
      <c r="P243" s="231">
        <f>O243*H243</f>
        <v>0</v>
      </c>
      <c r="Q243" s="231">
        <v>0</v>
      </c>
      <c r="R243" s="231">
        <f>Q243*H243</f>
        <v>0</v>
      </c>
      <c r="S243" s="231">
        <v>0.071999999999999995</v>
      </c>
      <c r="T243" s="232">
        <f>S243*H243</f>
        <v>1.4990399999999999</v>
      </c>
      <c r="AR243" s="24" t="s">
        <v>162</v>
      </c>
      <c r="AT243" s="24" t="s">
        <v>157</v>
      </c>
      <c r="AU243" s="24" t="s">
        <v>83</v>
      </c>
      <c r="AY243" s="24" t="s">
        <v>155</v>
      </c>
      <c r="BE243" s="233">
        <f>IF(N243="základní",J243,0)</f>
        <v>0</v>
      </c>
      <c r="BF243" s="233">
        <f>IF(N243="snížená",J243,0)</f>
        <v>0</v>
      </c>
      <c r="BG243" s="233">
        <f>IF(N243="zákl. přenesená",J243,0)</f>
        <v>0</v>
      </c>
      <c r="BH243" s="233">
        <f>IF(N243="sníž. přenesená",J243,0)</f>
        <v>0</v>
      </c>
      <c r="BI243" s="233">
        <f>IF(N243="nulová",J243,0)</f>
        <v>0</v>
      </c>
      <c r="BJ243" s="24" t="s">
        <v>81</v>
      </c>
      <c r="BK243" s="233">
        <f>ROUND(I243*H243,2)</f>
        <v>0</v>
      </c>
      <c r="BL243" s="24" t="s">
        <v>162</v>
      </c>
      <c r="BM243" s="24" t="s">
        <v>446</v>
      </c>
    </row>
    <row r="244" s="11" customFormat="1">
      <c r="B244" s="234"/>
      <c r="C244" s="235"/>
      <c r="D244" s="236" t="s">
        <v>164</v>
      </c>
      <c r="E244" s="237" t="s">
        <v>23</v>
      </c>
      <c r="F244" s="238" t="s">
        <v>447</v>
      </c>
      <c r="G244" s="235"/>
      <c r="H244" s="239">
        <v>5.7149999999999999</v>
      </c>
      <c r="I244" s="240"/>
      <c r="J244" s="235"/>
      <c r="K244" s="235"/>
      <c r="L244" s="241"/>
      <c r="M244" s="242"/>
      <c r="N244" s="243"/>
      <c r="O244" s="243"/>
      <c r="P244" s="243"/>
      <c r="Q244" s="243"/>
      <c r="R244" s="243"/>
      <c r="S244" s="243"/>
      <c r="T244" s="244"/>
      <c r="AT244" s="245" t="s">
        <v>164</v>
      </c>
      <c r="AU244" s="245" t="s">
        <v>83</v>
      </c>
      <c r="AV244" s="11" t="s">
        <v>83</v>
      </c>
      <c r="AW244" s="11" t="s">
        <v>36</v>
      </c>
      <c r="AX244" s="11" t="s">
        <v>73</v>
      </c>
      <c r="AY244" s="245" t="s">
        <v>155</v>
      </c>
    </row>
    <row r="245" s="11" customFormat="1">
      <c r="B245" s="234"/>
      <c r="C245" s="235"/>
      <c r="D245" s="236" t="s">
        <v>164</v>
      </c>
      <c r="E245" s="237" t="s">
        <v>23</v>
      </c>
      <c r="F245" s="238" t="s">
        <v>448</v>
      </c>
      <c r="G245" s="235"/>
      <c r="H245" s="239">
        <v>10.619999999999999</v>
      </c>
      <c r="I245" s="240"/>
      <c r="J245" s="235"/>
      <c r="K245" s="235"/>
      <c r="L245" s="241"/>
      <c r="M245" s="242"/>
      <c r="N245" s="243"/>
      <c r="O245" s="243"/>
      <c r="P245" s="243"/>
      <c r="Q245" s="243"/>
      <c r="R245" s="243"/>
      <c r="S245" s="243"/>
      <c r="T245" s="244"/>
      <c r="AT245" s="245" t="s">
        <v>164</v>
      </c>
      <c r="AU245" s="245" t="s">
        <v>83</v>
      </c>
      <c r="AV245" s="11" t="s">
        <v>83</v>
      </c>
      <c r="AW245" s="11" t="s">
        <v>36</v>
      </c>
      <c r="AX245" s="11" t="s">
        <v>73</v>
      </c>
      <c r="AY245" s="245" t="s">
        <v>155</v>
      </c>
    </row>
    <row r="246" s="11" customFormat="1">
      <c r="B246" s="234"/>
      <c r="C246" s="235"/>
      <c r="D246" s="236" t="s">
        <v>164</v>
      </c>
      <c r="E246" s="237" t="s">
        <v>23</v>
      </c>
      <c r="F246" s="238" t="s">
        <v>449</v>
      </c>
      <c r="G246" s="235"/>
      <c r="H246" s="239">
        <v>4.4850000000000003</v>
      </c>
      <c r="I246" s="240"/>
      <c r="J246" s="235"/>
      <c r="K246" s="235"/>
      <c r="L246" s="241"/>
      <c r="M246" s="242"/>
      <c r="N246" s="243"/>
      <c r="O246" s="243"/>
      <c r="P246" s="243"/>
      <c r="Q246" s="243"/>
      <c r="R246" s="243"/>
      <c r="S246" s="243"/>
      <c r="T246" s="244"/>
      <c r="AT246" s="245" t="s">
        <v>164</v>
      </c>
      <c r="AU246" s="245" t="s">
        <v>83</v>
      </c>
      <c r="AV246" s="11" t="s">
        <v>83</v>
      </c>
      <c r="AW246" s="11" t="s">
        <v>36</v>
      </c>
      <c r="AX246" s="11" t="s">
        <v>73</v>
      </c>
      <c r="AY246" s="245" t="s">
        <v>155</v>
      </c>
    </row>
    <row r="247" s="13" customFormat="1">
      <c r="B247" s="256"/>
      <c r="C247" s="257"/>
      <c r="D247" s="236" t="s">
        <v>164</v>
      </c>
      <c r="E247" s="258" t="s">
        <v>450</v>
      </c>
      <c r="F247" s="259" t="s">
        <v>199</v>
      </c>
      <c r="G247" s="257"/>
      <c r="H247" s="260">
        <v>20.82</v>
      </c>
      <c r="I247" s="261"/>
      <c r="J247" s="257"/>
      <c r="K247" s="257"/>
      <c r="L247" s="262"/>
      <c r="M247" s="263"/>
      <c r="N247" s="264"/>
      <c r="O247" s="264"/>
      <c r="P247" s="264"/>
      <c r="Q247" s="264"/>
      <c r="R247" s="264"/>
      <c r="S247" s="264"/>
      <c r="T247" s="265"/>
      <c r="AT247" s="266" t="s">
        <v>164</v>
      </c>
      <c r="AU247" s="266" t="s">
        <v>83</v>
      </c>
      <c r="AV247" s="13" t="s">
        <v>169</v>
      </c>
      <c r="AW247" s="13" t="s">
        <v>36</v>
      </c>
      <c r="AX247" s="13" t="s">
        <v>81</v>
      </c>
      <c r="AY247" s="266" t="s">
        <v>155</v>
      </c>
    </row>
    <row r="248" s="1" customFormat="1" ht="25.5" customHeight="1">
      <c r="B248" s="46"/>
      <c r="C248" s="222" t="s">
        <v>451</v>
      </c>
      <c r="D248" s="222" t="s">
        <v>157</v>
      </c>
      <c r="E248" s="223" t="s">
        <v>452</v>
      </c>
      <c r="F248" s="224" t="s">
        <v>453</v>
      </c>
      <c r="G248" s="225" t="s">
        <v>188</v>
      </c>
      <c r="H248" s="226">
        <v>1.7549999999999999</v>
      </c>
      <c r="I248" s="227"/>
      <c r="J248" s="228">
        <f>ROUND(I248*H248,2)</f>
        <v>0</v>
      </c>
      <c r="K248" s="224" t="s">
        <v>161</v>
      </c>
      <c r="L248" s="72"/>
      <c r="M248" s="229" t="s">
        <v>23</v>
      </c>
      <c r="N248" s="230" t="s">
        <v>44</v>
      </c>
      <c r="O248" s="47"/>
      <c r="P248" s="231">
        <f>O248*H248</f>
        <v>0</v>
      </c>
      <c r="Q248" s="231">
        <v>0</v>
      </c>
      <c r="R248" s="231">
        <f>Q248*H248</f>
        <v>0</v>
      </c>
      <c r="S248" s="231">
        <v>0.0025999999999999999</v>
      </c>
      <c r="T248" s="232">
        <f>S248*H248</f>
        <v>0.0045629999999999993</v>
      </c>
      <c r="AR248" s="24" t="s">
        <v>162</v>
      </c>
      <c r="AT248" s="24" t="s">
        <v>157</v>
      </c>
      <c r="AU248" s="24" t="s">
        <v>83</v>
      </c>
      <c r="AY248" s="24" t="s">
        <v>155</v>
      </c>
      <c r="BE248" s="233">
        <f>IF(N248="základní",J248,0)</f>
        <v>0</v>
      </c>
      <c r="BF248" s="233">
        <f>IF(N248="snížená",J248,0)</f>
        <v>0</v>
      </c>
      <c r="BG248" s="233">
        <f>IF(N248="zákl. přenesená",J248,0)</f>
        <v>0</v>
      </c>
      <c r="BH248" s="233">
        <f>IF(N248="sníž. přenesená",J248,0)</f>
        <v>0</v>
      </c>
      <c r="BI248" s="233">
        <f>IF(N248="nulová",J248,0)</f>
        <v>0</v>
      </c>
      <c r="BJ248" s="24" t="s">
        <v>81</v>
      </c>
      <c r="BK248" s="233">
        <f>ROUND(I248*H248,2)</f>
        <v>0</v>
      </c>
      <c r="BL248" s="24" t="s">
        <v>162</v>
      </c>
      <c r="BM248" s="24" t="s">
        <v>454</v>
      </c>
    </row>
    <row r="249" s="11" customFormat="1">
      <c r="B249" s="234"/>
      <c r="C249" s="235"/>
      <c r="D249" s="236" t="s">
        <v>164</v>
      </c>
      <c r="E249" s="237" t="s">
        <v>23</v>
      </c>
      <c r="F249" s="238" t="s">
        <v>455</v>
      </c>
      <c r="G249" s="235"/>
      <c r="H249" s="239">
        <v>1.7549999999999999</v>
      </c>
      <c r="I249" s="240"/>
      <c r="J249" s="235"/>
      <c r="K249" s="235"/>
      <c r="L249" s="241"/>
      <c r="M249" s="242"/>
      <c r="N249" s="243"/>
      <c r="O249" s="243"/>
      <c r="P249" s="243"/>
      <c r="Q249" s="243"/>
      <c r="R249" s="243"/>
      <c r="S249" s="243"/>
      <c r="T249" s="244"/>
      <c r="AT249" s="245" t="s">
        <v>164</v>
      </c>
      <c r="AU249" s="245" t="s">
        <v>83</v>
      </c>
      <c r="AV249" s="11" t="s">
        <v>83</v>
      </c>
      <c r="AW249" s="11" t="s">
        <v>36</v>
      </c>
      <c r="AX249" s="11" t="s">
        <v>81</v>
      </c>
      <c r="AY249" s="245" t="s">
        <v>155</v>
      </c>
    </row>
    <row r="250" s="1" customFormat="1" ht="16.5" customHeight="1">
      <c r="B250" s="46"/>
      <c r="C250" s="222" t="s">
        <v>456</v>
      </c>
      <c r="D250" s="222" t="s">
        <v>157</v>
      </c>
      <c r="E250" s="223" t="s">
        <v>457</v>
      </c>
      <c r="F250" s="224" t="s">
        <v>458</v>
      </c>
      <c r="G250" s="225" t="s">
        <v>318</v>
      </c>
      <c r="H250" s="226">
        <v>5</v>
      </c>
      <c r="I250" s="227"/>
      <c r="J250" s="228">
        <f>ROUND(I250*H250,2)</f>
        <v>0</v>
      </c>
      <c r="K250" s="224" t="s">
        <v>23</v>
      </c>
      <c r="L250" s="72"/>
      <c r="M250" s="229" t="s">
        <v>23</v>
      </c>
      <c r="N250" s="230" t="s">
        <v>44</v>
      </c>
      <c r="O250" s="47"/>
      <c r="P250" s="231">
        <f>O250*H250</f>
        <v>0</v>
      </c>
      <c r="Q250" s="231">
        <v>0</v>
      </c>
      <c r="R250" s="231">
        <f>Q250*H250</f>
        <v>0</v>
      </c>
      <c r="S250" s="231">
        <v>0</v>
      </c>
      <c r="T250" s="232">
        <f>S250*H250</f>
        <v>0</v>
      </c>
      <c r="AR250" s="24" t="s">
        <v>162</v>
      </c>
      <c r="AT250" s="24" t="s">
        <v>157</v>
      </c>
      <c r="AU250" s="24" t="s">
        <v>83</v>
      </c>
      <c r="AY250" s="24" t="s">
        <v>155</v>
      </c>
      <c r="BE250" s="233">
        <f>IF(N250="základní",J250,0)</f>
        <v>0</v>
      </c>
      <c r="BF250" s="233">
        <f>IF(N250="snížená",J250,0)</f>
        <v>0</v>
      </c>
      <c r="BG250" s="233">
        <f>IF(N250="zákl. přenesená",J250,0)</f>
        <v>0</v>
      </c>
      <c r="BH250" s="233">
        <f>IF(N250="sníž. přenesená",J250,0)</f>
        <v>0</v>
      </c>
      <c r="BI250" s="233">
        <f>IF(N250="nulová",J250,0)</f>
        <v>0</v>
      </c>
      <c r="BJ250" s="24" t="s">
        <v>81</v>
      </c>
      <c r="BK250" s="233">
        <f>ROUND(I250*H250,2)</f>
        <v>0</v>
      </c>
      <c r="BL250" s="24" t="s">
        <v>162</v>
      </c>
      <c r="BM250" s="24" t="s">
        <v>459</v>
      </c>
    </row>
    <row r="251" s="11" customFormat="1">
      <c r="B251" s="234"/>
      <c r="C251" s="235"/>
      <c r="D251" s="236" t="s">
        <v>164</v>
      </c>
      <c r="E251" s="237" t="s">
        <v>23</v>
      </c>
      <c r="F251" s="238" t="s">
        <v>460</v>
      </c>
      <c r="G251" s="235"/>
      <c r="H251" s="239">
        <v>5</v>
      </c>
      <c r="I251" s="240"/>
      <c r="J251" s="235"/>
      <c r="K251" s="235"/>
      <c r="L251" s="241"/>
      <c r="M251" s="242"/>
      <c r="N251" s="243"/>
      <c r="O251" s="243"/>
      <c r="P251" s="243"/>
      <c r="Q251" s="243"/>
      <c r="R251" s="243"/>
      <c r="S251" s="243"/>
      <c r="T251" s="244"/>
      <c r="AT251" s="245" t="s">
        <v>164</v>
      </c>
      <c r="AU251" s="245" t="s">
        <v>83</v>
      </c>
      <c r="AV251" s="11" t="s">
        <v>83</v>
      </c>
      <c r="AW251" s="11" t="s">
        <v>36</v>
      </c>
      <c r="AX251" s="11" t="s">
        <v>81</v>
      </c>
      <c r="AY251" s="245" t="s">
        <v>155</v>
      </c>
    </row>
    <row r="252" s="1" customFormat="1" ht="16.5" customHeight="1">
      <c r="B252" s="46"/>
      <c r="C252" s="222" t="s">
        <v>461</v>
      </c>
      <c r="D252" s="222" t="s">
        <v>157</v>
      </c>
      <c r="E252" s="223" t="s">
        <v>462</v>
      </c>
      <c r="F252" s="224" t="s">
        <v>463</v>
      </c>
      <c r="G252" s="225" t="s">
        <v>318</v>
      </c>
      <c r="H252" s="226">
        <v>1</v>
      </c>
      <c r="I252" s="227"/>
      <c r="J252" s="228">
        <f>ROUND(I252*H252,2)</f>
        <v>0</v>
      </c>
      <c r="K252" s="224" t="s">
        <v>23</v>
      </c>
      <c r="L252" s="72"/>
      <c r="M252" s="229" t="s">
        <v>23</v>
      </c>
      <c r="N252" s="230" t="s">
        <v>44</v>
      </c>
      <c r="O252" s="47"/>
      <c r="P252" s="231">
        <f>O252*H252</f>
        <v>0</v>
      </c>
      <c r="Q252" s="231">
        <v>0</v>
      </c>
      <c r="R252" s="231">
        <f>Q252*H252</f>
        <v>0</v>
      </c>
      <c r="S252" s="231">
        <v>0</v>
      </c>
      <c r="T252" s="232">
        <f>S252*H252</f>
        <v>0</v>
      </c>
      <c r="AR252" s="24" t="s">
        <v>162</v>
      </c>
      <c r="AT252" s="24" t="s">
        <v>157</v>
      </c>
      <c r="AU252" s="24" t="s">
        <v>83</v>
      </c>
      <c r="AY252" s="24" t="s">
        <v>155</v>
      </c>
      <c r="BE252" s="233">
        <f>IF(N252="základní",J252,0)</f>
        <v>0</v>
      </c>
      <c r="BF252" s="233">
        <f>IF(N252="snížená",J252,0)</f>
        <v>0</v>
      </c>
      <c r="BG252" s="233">
        <f>IF(N252="zákl. přenesená",J252,0)</f>
        <v>0</v>
      </c>
      <c r="BH252" s="233">
        <f>IF(N252="sníž. přenesená",J252,0)</f>
        <v>0</v>
      </c>
      <c r="BI252" s="233">
        <f>IF(N252="nulová",J252,0)</f>
        <v>0</v>
      </c>
      <c r="BJ252" s="24" t="s">
        <v>81</v>
      </c>
      <c r="BK252" s="233">
        <f>ROUND(I252*H252,2)</f>
        <v>0</v>
      </c>
      <c r="BL252" s="24" t="s">
        <v>162</v>
      </c>
      <c r="BM252" s="24" t="s">
        <v>464</v>
      </c>
    </row>
    <row r="253" s="1" customFormat="1" ht="25.5" customHeight="1">
      <c r="B253" s="46"/>
      <c r="C253" s="222" t="s">
        <v>465</v>
      </c>
      <c r="D253" s="222" t="s">
        <v>157</v>
      </c>
      <c r="E253" s="223" t="s">
        <v>466</v>
      </c>
      <c r="F253" s="224" t="s">
        <v>467</v>
      </c>
      <c r="G253" s="225" t="s">
        <v>318</v>
      </c>
      <c r="H253" s="226">
        <v>1</v>
      </c>
      <c r="I253" s="227"/>
      <c r="J253" s="228">
        <f>ROUND(I253*H253,2)</f>
        <v>0</v>
      </c>
      <c r="K253" s="224" t="s">
        <v>23</v>
      </c>
      <c r="L253" s="72"/>
      <c r="M253" s="229" t="s">
        <v>23</v>
      </c>
      <c r="N253" s="230" t="s">
        <v>44</v>
      </c>
      <c r="O253" s="47"/>
      <c r="P253" s="231">
        <f>O253*H253</f>
        <v>0</v>
      </c>
      <c r="Q253" s="231">
        <v>0</v>
      </c>
      <c r="R253" s="231">
        <f>Q253*H253</f>
        <v>0</v>
      </c>
      <c r="S253" s="231">
        <v>0</v>
      </c>
      <c r="T253" s="232">
        <f>S253*H253</f>
        <v>0</v>
      </c>
      <c r="AR253" s="24" t="s">
        <v>162</v>
      </c>
      <c r="AT253" s="24" t="s">
        <v>157</v>
      </c>
      <c r="AU253" s="24" t="s">
        <v>83</v>
      </c>
      <c r="AY253" s="24" t="s">
        <v>155</v>
      </c>
      <c r="BE253" s="233">
        <f>IF(N253="základní",J253,0)</f>
        <v>0</v>
      </c>
      <c r="BF253" s="233">
        <f>IF(N253="snížená",J253,0)</f>
        <v>0</v>
      </c>
      <c r="BG253" s="233">
        <f>IF(N253="zákl. přenesená",J253,0)</f>
        <v>0</v>
      </c>
      <c r="BH253" s="233">
        <f>IF(N253="sníž. přenesená",J253,0)</f>
        <v>0</v>
      </c>
      <c r="BI253" s="233">
        <f>IF(N253="nulová",J253,0)</f>
        <v>0</v>
      </c>
      <c r="BJ253" s="24" t="s">
        <v>81</v>
      </c>
      <c r="BK253" s="233">
        <f>ROUND(I253*H253,2)</f>
        <v>0</v>
      </c>
      <c r="BL253" s="24" t="s">
        <v>162</v>
      </c>
      <c r="BM253" s="24" t="s">
        <v>468</v>
      </c>
    </row>
    <row r="254" s="1" customFormat="1" ht="25.5" customHeight="1">
      <c r="B254" s="46"/>
      <c r="C254" s="222" t="s">
        <v>469</v>
      </c>
      <c r="D254" s="222" t="s">
        <v>157</v>
      </c>
      <c r="E254" s="223" t="s">
        <v>470</v>
      </c>
      <c r="F254" s="224" t="s">
        <v>471</v>
      </c>
      <c r="G254" s="225" t="s">
        <v>318</v>
      </c>
      <c r="H254" s="226">
        <v>1</v>
      </c>
      <c r="I254" s="227"/>
      <c r="J254" s="228">
        <f>ROUND(I254*H254,2)</f>
        <v>0</v>
      </c>
      <c r="K254" s="224" t="s">
        <v>23</v>
      </c>
      <c r="L254" s="72"/>
      <c r="M254" s="229" t="s">
        <v>23</v>
      </c>
      <c r="N254" s="230" t="s">
        <v>44</v>
      </c>
      <c r="O254" s="47"/>
      <c r="P254" s="231">
        <f>O254*H254</f>
        <v>0</v>
      </c>
      <c r="Q254" s="231">
        <v>0</v>
      </c>
      <c r="R254" s="231">
        <f>Q254*H254</f>
        <v>0</v>
      </c>
      <c r="S254" s="231">
        <v>0</v>
      </c>
      <c r="T254" s="232">
        <f>S254*H254</f>
        <v>0</v>
      </c>
      <c r="AR254" s="24" t="s">
        <v>162</v>
      </c>
      <c r="AT254" s="24" t="s">
        <v>157</v>
      </c>
      <c r="AU254" s="24" t="s">
        <v>83</v>
      </c>
      <c r="AY254" s="24" t="s">
        <v>155</v>
      </c>
      <c r="BE254" s="233">
        <f>IF(N254="základní",J254,0)</f>
        <v>0</v>
      </c>
      <c r="BF254" s="233">
        <f>IF(N254="snížená",J254,0)</f>
        <v>0</v>
      </c>
      <c r="BG254" s="233">
        <f>IF(N254="zákl. přenesená",J254,0)</f>
        <v>0</v>
      </c>
      <c r="BH254" s="233">
        <f>IF(N254="sníž. přenesená",J254,0)</f>
        <v>0</v>
      </c>
      <c r="BI254" s="233">
        <f>IF(N254="nulová",J254,0)</f>
        <v>0</v>
      </c>
      <c r="BJ254" s="24" t="s">
        <v>81</v>
      </c>
      <c r="BK254" s="233">
        <f>ROUND(I254*H254,2)</f>
        <v>0</v>
      </c>
      <c r="BL254" s="24" t="s">
        <v>162</v>
      </c>
      <c r="BM254" s="24" t="s">
        <v>472</v>
      </c>
    </row>
    <row r="255" s="10" customFormat="1" ht="29.88" customHeight="1">
      <c r="B255" s="206"/>
      <c r="C255" s="207"/>
      <c r="D255" s="208" t="s">
        <v>72</v>
      </c>
      <c r="E255" s="220" t="s">
        <v>473</v>
      </c>
      <c r="F255" s="220" t="s">
        <v>474</v>
      </c>
      <c r="G255" s="207"/>
      <c r="H255" s="207"/>
      <c r="I255" s="210"/>
      <c r="J255" s="221">
        <f>BK255</f>
        <v>0</v>
      </c>
      <c r="K255" s="207"/>
      <c r="L255" s="212"/>
      <c r="M255" s="213"/>
      <c r="N255" s="214"/>
      <c r="O255" s="214"/>
      <c r="P255" s="215">
        <f>SUM(P256:P259)</f>
        <v>0</v>
      </c>
      <c r="Q255" s="214"/>
      <c r="R255" s="215">
        <f>SUM(R256:R259)</f>
        <v>0</v>
      </c>
      <c r="S255" s="214"/>
      <c r="T255" s="216">
        <f>SUM(T256:T259)</f>
        <v>0</v>
      </c>
      <c r="AR255" s="217" t="s">
        <v>81</v>
      </c>
      <c r="AT255" s="218" t="s">
        <v>72</v>
      </c>
      <c r="AU255" s="218" t="s">
        <v>81</v>
      </c>
      <c r="AY255" s="217" t="s">
        <v>155</v>
      </c>
      <c r="BK255" s="219">
        <f>SUM(BK256:BK259)</f>
        <v>0</v>
      </c>
    </row>
    <row r="256" s="1" customFormat="1" ht="25.5" customHeight="1">
      <c r="B256" s="46"/>
      <c r="C256" s="222" t="s">
        <v>475</v>
      </c>
      <c r="D256" s="222" t="s">
        <v>157</v>
      </c>
      <c r="E256" s="223" t="s">
        <v>476</v>
      </c>
      <c r="F256" s="224" t="s">
        <v>477</v>
      </c>
      <c r="G256" s="225" t="s">
        <v>478</v>
      </c>
      <c r="H256" s="226">
        <v>3.5979999999999999</v>
      </c>
      <c r="I256" s="227"/>
      <c r="J256" s="228">
        <f>ROUND(I256*H256,2)</f>
        <v>0</v>
      </c>
      <c r="K256" s="224" t="s">
        <v>161</v>
      </c>
      <c r="L256" s="72"/>
      <c r="M256" s="229" t="s">
        <v>23</v>
      </c>
      <c r="N256" s="230" t="s">
        <v>44</v>
      </c>
      <c r="O256" s="47"/>
      <c r="P256" s="231">
        <f>O256*H256</f>
        <v>0</v>
      </c>
      <c r="Q256" s="231">
        <v>0</v>
      </c>
      <c r="R256" s="231">
        <f>Q256*H256</f>
        <v>0</v>
      </c>
      <c r="S256" s="231">
        <v>0</v>
      </c>
      <c r="T256" s="232">
        <f>S256*H256</f>
        <v>0</v>
      </c>
      <c r="AR256" s="24" t="s">
        <v>162</v>
      </c>
      <c r="AT256" s="24" t="s">
        <v>157</v>
      </c>
      <c r="AU256" s="24" t="s">
        <v>83</v>
      </c>
      <c r="AY256" s="24" t="s">
        <v>155</v>
      </c>
      <c r="BE256" s="233">
        <f>IF(N256="základní",J256,0)</f>
        <v>0</v>
      </c>
      <c r="BF256" s="233">
        <f>IF(N256="snížená",J256,0)</f>
        <v>0</v>
      </c>
      <c r="BG256" s="233">
        <f>IF(N256="zákl. přenesená",J256,0)</f>
        <v>0</v>
      </c>
      <c r="BH256" s="233">
        <f>IF(N256="sníž. přenesená",J256,0)</f>
        <v>0</v>
      </c>
      <c r="BI256" s="233">
        <f>IF(N256="nulová",J256,0)</f>
        <v>0</v>
      </c>
      <c r="BJ256" s="24" t="s">
        <v>81</v>
      </c>
      <c r="BK256" s="233">
        <f>ROUND(I256*H256,2)</f>
        <v>0</v>
      </c>
      <c r="BL256" s="24" t="s">
        <v>162</v>
      </c>
      <c r="BM256" s="24" t="s">
        <v>479</v>
      </c>
    </row>
    <row r="257" s="1" customFormat="1" ht="25.5" customHeight="1">
      <c r="B257" s="46"/>
      <c r="C257" s="222" t="s">
        <v>480</v>
      </c>
      <c r="D257" s="222" t="s">
        <v>157</v>
      </c>
      <c r="E257" s="223" t="s">
        <v>481</v>
      </c>
      <c r="F257" s="224" t="s">
        <v>482</v>
      </c>
      <c r="G257" s="225" t="s">
        <v>478</v>
      </c>
      <c r="H257" s="226">
        <v>3.5979999999999999</v>
      </c>
      <c r="I257" s="227"/>
      <c r="J257" s="228">
        <f>ROUND(I257*H257,2)</f>
        <v>0</v>
      </c>
      <c r="K257" s="224" t="s">
        <v>161</v>
      </c>
      <c r="L257" s="72"/>
      <c r="M257" s="229" t="s">
        <v>23</v>
      </c>
      <c r="N257" s="230" t="s">
        <v>44</v>
      </c>
      <c r="O257" s="47"/>
      <c r="P257" s="231">
        <f>O257*H257</f>
        <v>0</v>
      </c>
      <c r="Q257" s="231">
        <v>0</v>
      </c>
      <c r="R257" s="231">
        <f>Q257*H257</f>
        <v>0</v>
      </c>
      <c r="S257" s="231">
        <v>0</v>
      </c>
      <c r="T257" s="232">
        <f>S257*H257</f>
        <v>0</v>
      </c>
      <c r="AR257" s="24" t="s">
        <v>162</v>
      </c>
      <c r="AT257" s="24" t="s">
        <v>157</v>
      </c>
      <c r="AU257" s="24" t="s">
        <v>83</v>
      </c>
      <c r="AY257" s="24" t="s">
        <v>155</v>
      </c>
      <c r="BE257" s="233">
        <f>IF(N257="základní",J257,0)</f>
        <v>0</v>
      </c>
      <c r="BF257" s="233">
        <f>IF(N257="snížená",J257,0)</f>
        <v>0</v>
      </c>
      <c r="BG257" s="233">
        <f>IF(N257="zákl. přenesená",J257,0)</f>
        <v>0</v>
      </c>
      <c r="BH257" s="233">
        <f>IF(N257="sníž. přenesená",J257,0)</f>
        <v>0</v>
      </c>
      <c r="BI257" s="233">
        <f>IF(N257="nulová",J257,0)</f>
        <v>0</v>
      </c>
      <c r="BJ257" s="24" t="s">
        <v>81</v>
      </c>
      <c r="BK257" s="233">
        <f>ROUND(I257*H257,2)</f>
        <v>0</v>
      </c>
      <c r="BL257" s="24" t="s">
        <v>162</v>
      </c>
      <c r="BM257" s="24" t="s">
        <v>483</v>
      </c>
    </row>
    <row r="258" s="1" customFormat="1" ht="25.5" customHeight="1">
      <c r="B258" s="46"/>
      <c r="C258" s="222" t="s">
        <v>484</v>
      </c>
      <c r="D258" s="222" t="s">
        <v>157</v>
      </c>
      <c r="E258" s="223" t="s">
        <v>485</v>
      </c>
      <c r="F258" s="224" t="s">
        <v>486</v>
      </c>
      <c r="G258" s="225" t="s">
        <v>478</v>
      </c>
      <c r="H258" s="226">
        <v>3.5979999999999999</v>
      </c>
      <c r="I258" s="227"/>
      <c r="J258" s="228">
        <f>ROUND(I258*H258,2)</f>
        <v>0</v>
      </c>
      <c r="K258" s="224" t="s">
        <v>23</v>
      </c>
      <c r="L258" s="72"/>
      <c r="M258" s="229" t="s">
        <v>23</v>
      </c>
      <c r="N258" s="230" t="s">
        <v>44</v>
      </c>
      <c r="O258" s="47"/>
      <c r="P258" s="231">
        <f>O258*H258</f>
        <v>0</v>
      </c>
      <c r="Q258" s="231">
        <v>0</v>
      </c>
      <c r="R258" s="231">
        <f>Q258*H258</f>
        <v>0</v>
      </c>
      <c r="S258" s="231">
        <v>0</v>
      </c>
      <c r="T258" s="232">
        <f>S258*H258</f>
        <v>0</v>
      </c>
      <c r="AR258" s="24" t="s">
        <v>162</v>
      </c>
      <c r="AT258" s="24" t="s">
        <v>157</v>
      </c>
      <c r="AU258" s="24" t="s">
        <v>83</v>
      </c>
      <c r="AY258" s="24" t="s">
        <v>155</v>
      </c>
      <c r="BE258" s="233">
        <f>IF(N258="základní",J258,0)</f>
        <v>0</v>
      </c>
      <c r="BF258" s="233">
        <f>IF(N258="snížená",J258,0)</f>
        <v>0</v>
      </c>
      <c r="BG258" s="233">
        <f>IF(N258="zákl. přenesená",J258,0)</f>
        <v>0</v>
      </c>
      <c r="BH258" s="233">
        <f>IF(N258="sníž. přenesená",J258,0)</f>
        <v>0</v>
      </c>
      <c r="BI258" s="233">
        <f>IF(N258="nulová",J258,0)</f>
        <v>0</v>
      </c>
      <c r="BJ258" s="24" t="s">
        <v>81</v>
      </c>
      <c r="BK258" s="233">
        <f>ROUND(I258*H258,2)</f>
        <v>0</v>
      </c>
      <c r="BL258" s="24" t="s">
        <v>162</v>
      </c>
      <c r="BM258" s="24" t="s">
        <v>487</v>
      </c>
    </row>
    <row r="259" s="1" customFormat="1" ht="16.5" customHeight="1">
      <c r="B259" s="46"/>
      <c r="C259" s="222" t="s">
        <v>488</v>
      </c>
      <c r="D259" s="222" t="s">
        <v>157</v>
      </c>
      <c r="E259" s="223" t="s">
        <v>489</v>
      </c>
      <c r="F259" s="224" t="s">
        <v>490</v>
      </c>
      <c r="G259" s="225" t="s">
        <v>478</v>
      </c>
      <c r="H259" s="226">
        <v>3.5979999999999999</v>
      </c>
      <c r="I259" s="227"/>
      <c r="J259" s="228">
        <f>ROUND(I259*H259,2)</f>
        <v>0</v>
      </c>
      <c r="K259" s="224" t="s">
        <v>23</v>
      </c>
      <c r="L259" s="72"/>
      <c r="M259" s="229" t="s">
        <v>23</v>
      </c>
      <c r="N259" s="230" t="s">
        <v>44</v>
      </c>
      <c r="O259" s="47"/>
      <c r="P259" s="231">
        <f>O259*H259</f>
        <v>0</v>
      </c>
      <c r="Q259" s="231">
        <v>0</v>
      </c>
      <c r="R259" s="231">
        <f>Q259*H259</f>
        <v>0</v>
      </c>
      <c r="S259" s="231">
        <v>0</v>
      </c>
      <c r="T259" s="232">
        <f>S259*H259</f>
        <v>0</v>
      </c>
      <c r="AR259" s="24" t="s">
        <v>162</v>
      </c>
      <c r="AT259" s="24" t="s">
        <v>157</v>
      </c>
      <c r="AU259" s="24" t="s">
        <v>83</v>
      </c>
      <c r="AY259" s="24" t="s">
        <v>155</v>
      </c>
      <c r="BE259" s="233">
        <f>IF(N259="základní",J259,0)</f>
        <v>0</v>
      </c>
      <c r="BF259" s="233">
        <f>IF(N259="snížená",J259,0)</f>
        <v>0</v>
      </c>
      <c r="BG259" s="233">
        <f>IF(N259="zákl. přenesená",J259,0)</f>
        <v>0</v>
      </c>
      <c r="BH259" s="233">
        <f>IF(N259="sníž. přenesená",J259,0)</f>
        <v>0</v>
      </c>
      <c r="BI259" s="233">
        <f>IF(N259="nulová",J259,0)</f>
        <v>0</v>
      </c>
      <c r="BJ259" s="24" t="s">
        <v>81</v>
      </c>
      <c r="BK259" s="233">
        <f>ROUND(I259*H259,2)</f>
        <v>0</v>
      </c>
      <c r="BL259" s="24" t="s">
        <v>162</v>
      </c>
      <c r="BM259" s="24" t="s">
        <v>491</v>
      </c>
    </row>
    <row r="260" s="10" customFormat="1" ht="29.88" customHeight="1">
      <c r="B260" s="206"/>
      <c r="C260" s="207"/>
      <c r="D260" s="208" t="s">
        <v>72</v>
      </c>
      <c r="E260" s="220" t="s">
        <v>492</v>
      </c>
      <c r="F260" s="220" t="s">
        <v>493</v>
      </c>
      <c r="G260" s="207"/>
      <c r="H260" s="207"/>
      <c r="I260" s="210"/>
      <c r="J260" s="221">
        <f>BK260</f>
        <v>0</v>
      </c>
      <c r="K260" s="207"/>
      <c r="L260" s="212"/>
      <c r="M260" s="213"/>
      <c r="N260" s="214"/>
      <c r="O260" s="214"/>
      <c r="P260" s="215">
        <f>P261</f>
        <v>0</v>
      </c>
      <c r="Q260" s="214"/>
      <c r="R260" s="215">
        <f>R261</f>
        <v>0</v>
      </c>
      <c r="S260" s="214"/>
      <c r="T260" s="216">
        <f>T261</f>
        <v>0</v>
      </c>
      <c r="AR260" s="217" t="s">
        <v>81</v>
      </c>
      <c r="AT260" s="218" t="s">
        <v>72</v>
      </c>
      <c r="AU260" s="218" t="s">
        <v>81</v>
      </c>
      <c r="AY260" s="217" t="s">
        <v>155</v>
      </c>
      <c r="BK260" s="219">
        <f>BK261</f>
        <v>0</v>
      </c>
    </row>
    <row r="261" s="1" customFormat="1" ht="38.25" customHeight="1">
      <c r="B261" s="46"/>
      <c r="C261" s="222" t="s">
        <v>494</v>
      </c>
      <c r="D261" s="222" t="s">
        <v>157</v>
      </c>
      <c r="E261" s="223" t="s">
        <v>495</v>
      </c>
      <c r="F261" s="224" t="s">
        <v>496</v>
      </c>
      <c r="G261" s="225" t="s">
        <v>478</v>
      </c>
      <c r="H261" s="226">
        <v>8.7449999999999992</v>
      </c>
      <c r="I261" s="227"/>
      <c r="J261" s="228">
        <f>ROUND(I261*H261,2)</f>
        <v>0</v>
      </c>
      <c r="K261" s="224" t="s">
        <v>161</v>
      </c>
      <c r="L261" s="72"/>
      <c r="M261" s="229" t="s">
        <v>23</v>
      </c>
      <c r="N261" s="230" t="s">
        <v>44</v>
      </c>
      <c r="O261" s="47"/>
      <c r="P261" s="231">
        <f>O261*H261</f>
        <v>0</v>
      </c>
      <c r="Q261" s="231">
        <v>0</v>
      </c>
      <c r="R261" s="231">
        <f>Q261*H261</f>
        <v>0</v>
      </c>
      <c r="S261" s="231">
        <v>0</v>
      </c>
      <c r="T261" s="232">
        <f>S261*H261</f>
        <v>0</v>
      </c>
      <c r="AR261" s="24" t="s">
        <v>162</v>
      </c>
      <c r="AT261" s="24" t="s">
        <v>157</v>
      </c>
      <c r="AU261" s="24" t="s">
        <v>83</v>
      </c>
      <c r="AY261" s="24" t="s">
        <v>155</v>
      </c>
      <c r="BE261" s="233">
        <f>IF(N261="základní",J261,0)</f>
        <v>0</v>
      </c>
      <c r="BF261" s="233">
        <f>IF(N261="snížená",J261,0)</f>
        <v>0</v>
      </c>
      <c r="BG261" s="233">
        <f>IF(N261="zákl. přenesená",J261,0)</f>
        <v>0</v>
      </c>
      <c r="BH261" s="233">
        <f>IF(N261="sníž. přenesená",J261,0)</f>
        <v>0</v>
      </c>
      <c r="BI261" s="233">
        <f>IF(N261="nulová",J261,0)</f>
        <v>0</v>
      </c>
      <c r="BJ261" s="24" t="s">
        <v>81</v>
      </c>
      <c r="BK261" s="233">
        <f>ROUND(I261*H261,2)</f>
        <v>0</v>
      </c>
      <c r="BL261" s="24" t="s">
        <v>162</v>
      </c>
      <c r="BM261" s="24" t="s">
        <v>497</v>
      </c>
    </row>
    <row r="262" s="10" customFormat="1" ht="37.44" customHeight="1">
      <c r="B262" s="206"/>
      <c r="C262" s="207"/>
      <c r="D262" s="208" t="s">
        <v>72</v>
      </c>
      <c r="E262" s="209" t="s">
        <v>498</v>
      </c>
      <c r="F262" s="209" t="s">
        <v>499</v>
      </c>
      <c r="G262" s="207"/>
      <c r="H262" s="207"/>
      <c r="I262" s="210"/>
      <c r="J262" s="211">
        <f>BK262</f>
        <v>0</v>
      </c>
      <c r="K262" s="207"/>
      <c r="L262" s="212"/>
      <c r="M262" s="213"/>
      <c r="N262" s="214"/>
      <c r="O262" s="214"/>
      <c r="P262" s="215">
        <f>P263+P268+P273+P275+P301+P314+P321+P325</f>
        <v>0</v>
      </c>
      <c r="Q262" s="214"/>
      <c r="R262" s="215">
        <f>R263+R268+R273+R275+R301+R314+R321+R325</f>
        <v>0.22790631</v>
      </c>
      <c r="S262" s="214"/>
      <c r="T262" s="216">
        <f>T263+T268+T273+T275+T301+T314+T321+T325</f>
        <v>0.35030670000000003</v>
      </c>
      <c r="AR262" s="217" t="s">
        <v>83</v>
      </c>
      <c r="AT262" s="218" t="s">
        <v>72</v>
      </c>
      <c r="AU262" s="218" t="s">
        <v>73</v>
      </c>
      <c r="AY262" s="217" t="s">
        <v>155</v>
      </c>
      <c r="BK262" s="219">
        <f>BK263+BK268+BK273+BK275+BK301+BK314+BK321+BK325</f>
        <v>0</v>
      </c>
    </row>
    <row r="263" s="10" customFormat="1" ht="19.92" customHeight="1">
      <c r="B263" s="206"/>
      <c r="C263" s="207"/>
      <c r="D263" s="208" t="s">
        <v>72</v>
      </c>
      <c r="E263" s="220" t="s">
        <v>500</v>
      </c>
      <c r="F263" s="220" t="s">
        <v>501</v>
      </c>
      <c r="G263" s="207"/>
      <c r="H263" s="207"/>
      <c r="I263" s="210"/>
      <c r="J263" s="221">
        <f>BK263</f>
        <v>0</v>
      </c>
      <c r="K263" s="207"/>
      <c r="L263" s="212"/>
      <c r="M263" s="213"/>
      <c r="N263" s="214"/>
      <c r="O263" s="214"/>
      <c r="P263" s="215">
        <f>SUM(P264:P267)</f>
        <v>0</v>
      </c>
      <c r="Q263" s="214"/>
      <c r="R263" s="215">
        <f>SUM(R264:R267)</f>
        <v>0.011115</v>
      </c>
      <c r="S263" s="214"/>
      <c r="T263" s="216">
        <f>SUM(T264:T267)</f>
        <v>0</v>
      </c>
      <c r="AR263" s="217" t="s">
        <v>83</v>
      </c>
      <c r="AT263" s="218" t="s">
        <v>72</v>
      </c>
      <c r="AU263" s="218" t="s">
        <v>81</v>
      </c>
      <c r="AY263" s="217" t="s">
        <v>155</v>
      </c>
      <c r="BK263" s="219">
        <f>SUM(BK264:BK267)</f>
        <v>0</v>
      </c>
    </row>
    <row r="264" s="1" customFormat="1" ht="25.5" customHeight="1">
      <c r="B264" s="46"/>
      <c r="C264" s="222" t="s">
        <v>502</v>
      </c>
      <c r="D264" s="222" t="s">
        <v>157</v>
      </c>
      <c r="E264" s="223" t="s">
        <v>503</v>
      </c>
      <c r="F264" s="224" t="s">
        <v>504</v>
      </c>
      <c r="G264" s="225" t="s">
        <v>188</v>
      </c>
      <c r="H264" s="226">
        <v>6.5</v>
      </c>
      <c r="I264" s="227"/>
      <c r="J264" s="228">
        <f>ROUND(I264*H264,2)</f>
        <v>0</v>
      </c>
      <c r="K264" s="224" t="s">
        <v>505</v>
      </c>
      <c r="L264" s="72"/>
      <c r="M264" s="229" t="s">
        <v>23</v>
      </c>
      <c r="N264" s="230" t="s">
        <v>44</v>
      </c>
      <c r="O264" s="47"/>
      <c r="P264" s="231">
        <f>O264*H264</f>
        <v>0</v>
      </c>
      <c r="Q264" s="231">
        <v>0.00059000000000000003</v>
      </c>
      <c r="R264" s="231">
        <f>Q264*H264</f>
        <v>0.0038350000000000003</v>
      </c>
      <c r="S264" s="231">
        <v>0</v>
      </c>
      <c r="T264" s="232">
        <f>S264*H264</f>
        <v>0</v>
      </c>
      <c r="AR264" s="24" t="s">
        <v>239</v>
      </c>
      <c r="AT264" s="24" t="s">
        <v>157</v>
      </c>
      <c r="AU264" s="24" t="s">
        <v>83</v>
      </c>
      <c r="AY264" s="24" t="s">
        <v>155</v>
      </c>
      <c r="BE264" s="233">
        <f>IF(N264="základní",J264,0)</f>
        <v>0</v>
      </c>
      <c r="BF264" s="233">
        <f>IF(N264="snížená",J264,0)</f>
        <v>0</v>
      </c>
      <c r="BG264" s="233">
        <f>IF(N264="zákl. přenesená",J264,0)</f>
        <v>0</v>
      </c>
      <c r="BH264" s="233">
        <f>IF(N264="sníž. přenesená",J264,0)</f>
        <v>0</v>
      </c>
      <c r="BI264" s="233">
        <f>IF(N264="nulová",J264,0)</f>
        <v>0</v>
      </c>
      <c r="BJ264" s="24" t="s">
        <v>81</v>
      </c>
      <c r="BK264" s="233">
        <f>ROUND(I264*H264,2)</f>
        <v>0</v>
      </c>
      <c r="BL264" s="24" t="s">
        <v>239</v>
      </c>
      <c r="BM264" s="24" t="s">
        <v>506</v>
      </c>
    </row>
    <row r="265" s="11" customFormat="1">
      <c r="B265" s="234"/>
      <c r="C265" s="235"/>
      <c r="D265" s="236" t="s">
        <v>164</v>
      </c>
      <c r="E265" s="237" t="s">
        <v>23</v>
      </c>
      <c r="F265" s="238" t="s">
        <v>507</v>
      </c>
      <c r="G265" s="235"/>
      <c r="H265" s="239">
        <v>6.5</v>
      </c>
      <c r="I265" s="240"/>
      <c r="J265" s="235"/>
      <c r="K265" s="235"/>
      <c r="L265" s="241"/>
      <c r="M265" s="242"/>
      <c r="N265" s="243"/>
      <c r="O265" s="243"/>
      <c r="P265" s="243"/>
      <c r="Q265" s="243"/>
      <c r="R265" s="243"/>
      <c r="S265" s="243"/>
      <c r="T265" s="244"/>
      <c r="AT265" s="245" t="s">
        <v>164</v>
      </c>
      <c r="AU265" s="245" t="s">
        <v>83</v>
      </c>
      <c r="AV265" s="11" t="s">
        <v>83</v>
      </c>
      <c r="AW265" s="11" t="s">
        <v>36</v>
      </c>
      <c r="AX265" s="11" t="s">
        <v>81</v>
      </c>
      <c r="AY265" s="245" t="s">
        <v>155</v>
      </c>
    </row>
    <row r="266" s="1" customFormat="1" ht="16.5" customHeight="1">
      <c r="B266" s="46"/>
      <c r="C266" s="222" t="s">
        <v>508</v>
      </c>
      <c r="D266" s="222" t="s">
        <v>157</v>
      </c>
      <c r="E266" s="223" t="s">
        <v>509</v>
      </c>
      <c r="F266" s="224" t="s">
        <v>510</v>
      </c>
      <c r="G266" s="225" t="s">
        <v>254</v>
      </c>
      <c r="H266" s="226">
        <v>26</v>
      </c>
      <c r="I266" s="227"/>
      <c r="J266" s="228">
        <f>ROUND(I266*H266,2)</f>
        <v>0</v>
      </c>
      <c r="K266" s="224" t="s">
        <v>505</v>
      </c>
      <c r="L266" s="72"/>
      <c r="M266" s="229" t="s">
        <v>23</v>
      </c>
      <c r="N266" s="230" t="s">
        <v>44</v>
      </c>
      <c r="O266" s="47"/>
      <c r="P266" s="231">
        <f>O266*H266</f>
        <v>0</v>
      </c>
      <c r="Q266" s="231">
        <v>0.00027999999999999998</v>
      </c>
      <c r="R266" s="231">
        <f>Q266*H266</f>
        <v>0.0072799999999999991</v>
      </c>
      <c r="S266" s="231">
        <v>0</v>
      </c>
      <c r="T266" s="232">
        <f>S266*H266</f>
        <v>0</v>
      </c>
      <c r="AR266" s="24" t="s">
        <v>239</v>
      </c>
      <c r="AT266" s="24" t="s">
        <v>157</v>
      </c>
      <c r="AU266" s="24" t="s">
        <v>83</v>
      </c>
      <c r="AY266" s="24" t="s">
        <v>155</v>
      </c>
      <c r="BE266" s="233">
        <f>IF(N266="základní",J266,0)</f>
        <v>0</v>
      </c>
      <c r="BF266" s="233">
        <f>IF(N266="snížená",J266,0)</f>
        <v>0</v>
      </c>
      <c r="BG266" s="233">
        <f>IF(N266="zákl. přenesená",J266,0)</f>
        <v>0</v>
      </c>
      <c r="BH266" s="233">
        <f>IF(N266="sníž. přenesená",J266,0)</f>
        <v>0</v>
      </c>
      <c r="BI266" s="233">
        <f>IF(N266="nulová",J266,0)</f>
        <v>0</v>
      </c>
      <c r="BJ266" s="24" t="s">
        <v>81</v>
      </c>
      <c r="BK266" s="233">
        <f>ROUND(I266*H266,2)</f>
        <v>0</v>
      </c>
      <c r="BL266" s="24" t="s">
        <v>239</v>
      </c>
      <c r="BM266" s="24" t="s">
        <v>511</v>
      </c>
    </row>
    <row r="267" s="11" customFormat="1">
      <c r="B267" s="234"/>
      <c r="C267" s="235"/>
      <c r="D267" s="236" t="s">
        <v>164</v>
      </c>
      <c r="E267" s="237" t="s">
        <v>23</v>
      </c>
      <c r="F267" s="238" t="s">
        <v>512</v>
      </c>
      <c r="G267" s="235"/>
      <c r="H267" s="239">
        <v>26</v>
      </c>
      <c r="I267" s="240"/>
      <c r="J267" s="235"/>
      <c r="K267" s="235"/>
      <c r="L267" s="241"/>
      <c r="M267" s="242"/>
      <c r="N267" s="243"/>
      <c r="O267" s="243"/>
      <c r="P267" s="243"/>
      <c r="Q267" s="243"/>
      <c r="R267" s="243"/>
      <c r="S267" s="243"/>
      <c r="T267" s="244"/>
      <c r="AT267" s="245" t="s">
        <v>164</v>
      </c>
      <c r="AU267" s="245" t="s">
        <v>83</v>
      </c>
      <c r="AV267" s="11" t="s">
        <v>83</v>
      </c>
      <c r="AW267" s="11" t="s">
        <v>36</v>
      </c>
      <c r="AX267" s="11" t="s">
        <v>81</v>
      </c>
      <c r="AY267" s="245" t="s">
        <v>155</v>
      </c>
    </row>
    <row r="268" s="10" customFormat="1" ht="29.88" customHeight="1">
      <c r="B268" s="206"/>
      <c r="C268" s="207"/>
      <c r="D268" s="208" t="s">
        <v>72</v>
      </c>
      <c r="E268" s="220" t="s">
        <v>513</v>
      </c>
      <c r="F268" s="220" t="s">
        <v>514</v>
      </c>
      <c r="G268" s="207"/>
      <c r="H268" s="207"/>
      <c r="I268" s="210"/>
      <c r="J268" s="221">
        <f>BK268</f>
        <v>0</v>
      </c>
      <c r="K268" s="207"/>
      <c r="L268" s="212"/>
      <c r="M268" s="213"/>
      <c r="N268" s="214"/>
      <c r="O268" s="214"/>
      <c r="P268" s="215">
        <f>SUM(P269:P272)</f>
        <v>0</v>
      </c>
      <c r="Q268" s="214"/>
      <c r="R268" s="215">
        <f>SUM(R269:R272)</f>
        <v>0.0016560000000000001</v>
      </c>
      <c r="S268" s="214"/>
      <c r="T268" s="216">
        <f>SUM(T269:T272)</f>
        <v>0</v>
      </c>
      <c r="AR268" s="217" t="s">
        <v>83</v>
      </c>
      <c r="AT268" s="218" t="s">
        <v>72</v>
      </c>
      <c r="AU268" s="218" t="s">
        <v>81</v>
      </c>
      <c r="AY268" s="217" t="s">
        <v>155</v>
      </c>
      <c r="BK268" s="219">
        <f>SUM(BK269:BK272)</f>
        <v>0</v>
      </c>
    </row>
    <row r="269" s="1" customFormat="1" ht="25.5" customHeight="1">
      <c r="B269" s="46"/>
      <c r="C269" s="222" t="s">
        <v>515</v>
      </c>
      <c r="D269" s="222" t="s">
        <v>157</v>
      </c>
      <c r="E269" s="223" t="s">
        <v>516</v>
      </c>
      <c r="F269" s="224" t="s">
        <v>517</v>
      </c>
      <c r="G269" s="225" t="s">
        <v>188</v>
      </c>
      <c r="H269" s="226">
        <v>0.47999999999999998</v>
      </c>
      <c r="I269" s="227"/>
      <c r="J269" s="228">
        <f>ROUND(I269*H269,2)</f>
        <v>0</v>
      </c>
      <c r="K269" s="224" t="s">
        <v>161</v>
      </c>
      <c r="L269" s="72"/>
      <c r="M269" s="229" t="s">
        <v>23</v>
      </c>
      <c r="N269" s="230" t="s">
        <v>44</v>
      </c>
      <c r="O269" s="47"/>
      <c r="P269" s="231">
        <f>O269*H269</f>
        <v>0</v>
      </c>
      <c r="Q269" s="231">
        <v>0</v>
      </c>
      <c r="R269" s="231">
        <f>Q269*H269</f>
        <v>0</v>
      </c>
      <c r="S269" s="231">
        <v>0</v>
      </c>
      <c r="T269" s="232">
        <f>S269*H269</f>
        <v>0</v>
      </c>
      <c r="AR269" s="24" t="s">
        <v>239</v>
      </c>
      <c r="AT269" s="24" t="s">
        <v>157</v>
      </c>
      <c r="AU269" s="24" t="s">
        <v>83</v>
      </c>
      <c r="AY269" s="24" t="s">
        <v>155</v>
      </c>
      <c r="BE269" s="233">
        <f>IF(N269="základní",J269,0)</f>
        <v>0</v>
      </c>
      <c r="BF269" s="233">
        <f>IF(N269="snížená",J269,0)</f>
        <v>0</v>
      </c>
      <c r="BG269" s="233">
        <f>IF(N269="zákl. přenesená",J269,0)</f>
        <v>0</v>
      </c>
      <c r="BH269" s="233">
        <f>IF(N269="sníž. přenesená",J269,0)</f>
        <v>0</v>
      </c>
      <c r="BI269" s="233">
        <f>IF(N269="nulová",J269,0)</f>
        <v>0</v>
      </c>
      <c r="BJ269" s="24" t="s">
        <v>81</v>
      </c>
      <c r="BK269" s="233">
        <f>ROUND(I269*H269,2)</f>
        <v>0</v>
      </c>
      <c r="BL269" s="24" t="s">
        <v>239</v>
      </c>
      <c r="BM269" s="24" t="s">
        <v>518</v>
      </c>
    </row>
    <row r="270" s="11" customFormat="1">
      <c r="B270" s="234"/>
      <c r="C270" s="235"/>
      <c r="D270" s="236" t="s">
        <v>164</v>
      </c>
      <c r="E270" s="237" t="s">
        <v>23</v>
      </c>
      <c r="F270" s="238" t="s">
        <v>519</v>
      </c>
      <c r="G270" s="235"/>
      <c r="H270" s="239">
        <v>0.47999999999999998</v>
      </c>
      <c r="I270" s="240"/>
      <c r="J270" s="235"/>
      <c r="K270" s="235"/>
      <c r="L270" s="241"/>
      <c r="M270" s="242"/>
      <c r="N270" s="243"/>
      <c r="O270" s="243"/>
      <c r="P270" s="243"/>
      <c r="Q270" s="243"/>
      <c r="R270" s="243"/>
      <c r="S270" s="243"/>
      <c r="T270" s="244"/>
      <c r="AT270" s="245" t="s">
        <v>164</v>
      </c>
      <c r="AU270" s="245" t="s">
        <v>83</v>
      </c>
      <c r="AV270" s="11" t="s">
        <v>83</v>
      </c>
      <c r="AW270" s="11" t="s">
        <v>36</v>
      </c>
      <c r="AX270" s="11" t="s">
        <v>81</v>
      </c>
      <c r="AY270" s="245" t="s">
        <v>155</v>
      </c>
    </row>
    <row r="271" s="1" customFormat="1" ht="16.5" customHeight="1">
      <c r="B271" s="46"/>
      <c r="C271" s="267" t="s">
        <v>520</v>
      </c>
      <c r="D271" s="267" t="s">
        <v>221</v>
      </c>
      <c r="E271" s="268" t="s">
        <v>521</v>
      </c>
      <c r="F271" s="269" t="s">
        <v>522</v>
      </c>
      <c r="G271" s="270" t="s">
        <v>188</v>
      </c>
      <c r="H271" s="271">
        <v>0.55200000000000005</v>
      </c>
      <c r="I271" s="272"/>
      <c r="J271" s="273">
        <f>ROUND(I271*H271,2)</f>
        <v>0</v>
      </c>
      <c r="K271" s="269" t="s">
        <v>161</v>
      </c>
      <c r="L271" s="274"/>
      <c r="M271" s="275" t="s">
        <v>23</v>
      </c>
      <c r="N271" s="276" t="s">
        <v>44</v>
      </c>
      <c r="O271" s="47"/>
      <c r="P271" s="231">
        <f>O271*H271</f>
        <v>0</v>
      </c>
      <c r="Q271" s="231">
        <v>0.0030000000000000001</v>
      </c>
      <c r="R271" s="231">
        <f>Q271*H271</f>
        <v>0.0016560000000000001</v>
      </c>
      <c r="S271" s="231">
        <v>0</v>
      </c>
      <c r="T271" s="232">
        <f>S271*H271</f>
        <v>0</v>
      </c>
      <c r="AR271" s="24" t="s">
        <v>327</v>
      </c>
      <c r="AT271" s="24" t="s">
        <v>221</v>
      </c>
      <c r="AU271" s="24" t="s">
        <v>83</v>
      </c>
      <c r="AY271" s="24" t="s">
        <v>155</v>
      </c>
      <c r="BE271" s="233">
        <f>IF(N271="základní",J271,0)</f>
        <v>0</v>
      </c>
      <c r="BF271" s="233">
        <f>IF(N271="snížená",J271,0)</f>
        <v>0</v>
      </c>
      <c r="BG271" s="233">
        <f>IF(N271="zákl. přenesená",J271,0)</f>
        <v>0</v>
      </c>
      <c r="BH271" s="233">
        <f>IF(N271="sníž. přenesená",J271,0)</f>
        <v>0</v>
      </c>
      <c r="BI271" s="233">
        <f>IF(N271="nulová",J271,0)</f>
        <v>0</v>
      </c>
      <c r="BJ271" s="24" t="s">
        <v>81</v>
      </c>
      <c r="BK271" s="233">
        <f>ROUND(I271*H271,2)</f>
        <v>0</v>
      </c>
      <c r="BL271" s="24" t="s">
        <v>239</v>
      </c>
      <c r="BM271" s="24" t="s">
        <v>523</v>
      </c>
    </row>
    <row r="272" s="11" customFormat="1">
      <c r="B272" s="234"/>
      <c r="C272" s="235"/>
      <c r="D272" s="236" t="s">
        <v>164</v>
      </c>
      <c r="E272" s="235"/>
      <c r="F272" s="238" t="s">
        <v>524</v>
      </c>
      <c r="G272" s="235"/>
      <c r="H272" s="239">
        <v>0.55200000000000005</v>
      </c>
      <c r="I272" s="240"/>
      <c r="J272" s="235"/>
      <c r="K272" s="235"/>
      <c r="L272" s="241"/>
      <c r="M272" s="242"/>
      <c r="N272" s="243"/>
      <c r="O272" s="243"/>
      <c r="P272" s="243"/>
      <c r="Q272" s="243"/>
      <c r="R272" s="243"/>
      <c r="S272" s="243"/>
      <c r="T272" s="244"/>
      <c r="AT272" s="245" t="s">
        <v>164</v>
      </c>
      <c r="AU272" s="245" t="s">
        <v>83</v>
      </c>
      <c r="AV272" s="11" t="s">
        <v>83</v>
      </c>
      <c r="AW272" s="11" t="s">
        <v>6</v>
      </c>
      <c r="AX272" s="11" t="s">
        <v>81</v>
      </c>
      <c r="AY272" s="245" t="s">
        <v>155</v>
      </c>
    </row>
    <row r="273" s="10" customFormat="1" ht="29.88" customHeight="1">
      <c r="B273" s="206"/>
      <c r="C273" s="207"/>
      <c r="D273" s="208" t="s">
        <v>72</v>
      </c>
      <c r="E273" s="220" t="s">
        <v>525</v>
      </c>
      <c r="F273" s="220" t="s">
        <v>526</v>
      </c>
      <c r="G273" s="207"/>
      <c r="H273" s="207"/>
      <c r="I273" s="210"/>
      <c r="J273" s="221">
        <f>BK273</f>
        <v>0</v>
      </c>
      <c r="K273" s="207"/>
      <c r="L273" s="212"/>
      <c r="M273" s="213"/>
      <c r="N273" s="214"/>
      <c r="O273" s="214"/>
      <c r="P273" s="215">
        <f>P274</f>
        <v>0</v>
      </c>
      <c r="Q273" s="214"/>
      <c r="R273" s="215">
        <f>R274</f>
        <v>0</v>
      </c>
      <c r="S273" s="214"/>
      <c r="T273" s="216">
        <f>T274</f>
        <v>0</v>
      </c>
      <c r="AR273" s="217" t="s">
        <v>83</v>
      </c>
      <c r="AT273" s="218" t="s">
        <v>72</v>
      </c>
      <c r="AU273" s="218" t="s">
        <v>81</v>
      </c>
      <c r="AY273" s="217" t="s">
        <v>155</v>
      </c>
      <c r="BK273" s="219">
        <f>BK274</f>
        <v>0</v>
      </c>
    </row>
    <row r="274" s="1" customFormat="1" ht="16.5" customHeight="1">
      <c r="B274" s="46"/>
      <c r="C274" s="222" t="s">
        <v>527</v>
      </c>
      <c r="D274" s="222" t="s">
        <v>157</v>
      </c>
      <c r="E274" s="223" t="s">
        <v>528</v>
      </c>
      <c r="F274" s="224" t="s">
        <v>529</v>
      </c>
      <c r="G274" s="225" t="s">
        <v>318</v>
      </c>
      <c r="H274" s="226">
        <v>1</v>
      </c>
      <c r="I274" s="227"/>
      <c r="J274" s="228">
        <f>ROUND(I274*H274,2)</f>
        <v>0</v>
      </c>
      <c r="K274" s="224" t="s">
        <v>23</v>
      </c>
      <c r="L274" s="72"/>
      <c r="M274" s="229" t="s">
        <v>23</v>
      </c>
      <c r="N274" s="230" t="s">
        <v>44</v>
      </c>
      <c r="O274" s="47"/>
      <c r="P274" s="231">
        <f>O274*H274</f>
        <v>0</v>
      </c>
      <c r="Q274" s="231">
        <v>0</v>
      </c>
      <c r="R274" s="231">
        <f>Q274*H274</f>
        <v>0</v>
      </c>
      <c r="S274" s="231">
        <v>0</v>
      </c>
      <c r="T274" s="232">
        <f>S274*H274</f>
        <v>0</v>
      </c>
      <c r="AR274" s="24" t="s">
        <v>239</v>
      </c>
      <c r="AT274" s="24" t="s">
        <v>157</v>
      </c>
      <c r="AU274" s="24" t="s">
        <v>83</v>
      </c>
      <c r="AY274" s="24" t="s">
        <v>155</v>
      </c>
      <c r="BE274" s="233">
        <f>IF(N274="základní",J274,0)</f>
        <v>0</v>
      </c>
      <c r="BF274" s="233">
        <f>IF(N274="snížená",J274,0)</f>
        <v>0</v>
      </c>
      <c r="BG274" s="233">
        <f>IF(N274="zákl. přenesená",J274,0)</f>
        <v>0</v>
      </c>
      <c r="BH274" s="233">
        <f>IF(N274="sníž. přenesená",J274,0)</f>
        <v>0</v>
      </c>
      <c r="BI274" s="233">
        <f>IF(N274="nulová",J274,0)</f>
        <v>0</v>
      </c>
      <c r="BJ274" s="24" t="s">
        <v>81</v>
      </c>
      <c r="BK274" s="233">
        <f>ROUND(I274*H274,2)</f>
        <v>0</v>
      </c>
      <c r="BL274" s="24" t="s">
        <v>239</v>
      </c>
      <c r="BM274" s="24" t="s">
        <v>530</v>
      </c>
    </row>
    <row r="275" s="10" customFormat="1" ht="29.88" customHeight="1">
      <c r="B275" s="206"/>
      <c r="C275" s="207"/>
      <c r="D275" s="208" t="s">
        <v>72</v>
      </c>
      <c r="E275" s="220" t="s">
        <v>531</v>
      </c>
      <c r="F275" s="220" t="s">
        <v>532</v>
      </c>
      <c r="G275" s="207"/>
      <c r="H275" s="207"/>
      <c r="I275" s="210"/>
      <c r="J275" s="221">
        <f>BK275</f>
        <v>0</v>
      </c>
      <c r="K275" s="207"/>
      <c r="L275" s="212"/>
      <c r="M275" s="213"/>
      <c r="N275" s="214"/>
      <c r="O275" s="214"/>
      <c r="P275" s="215">
        <f>SUM(P276:P300)</f>
        <v>0</v>
      </c>
      <c r="Q275" s="214"/>
      <c r="R275" s="215">
        <f>SUM(R276:R300)</f>
        <v>0.073812000000000003</v>
      </c>
      <c r="S275" s="214"/>
      <c r="T275" s="216">
        <f>SUM(T276:T300)</f>
        <v>0.1091859</v>
      </c>
      <c r="AR275" s="217" t="s">
        <v>83</v>
      </c>
      <c r="AT275" s="218" t="s">
        <v>72</v>
      </c>
      <c r="AU275" s="218" t="s">
        <v>81</v>
      </c>
      <c r="AY275" s="217" t="s">
        <v>155</v>
      </c>
      <c r="BK275" s="219">
        <f>SUM(BK276:BK300)</f>
        <v>0</v>
      </c>
    </row>
    <row r="276" s="1" customFormat="1" ht="16.5" customHeight="1">
      <c r="B276" s="46"/>
      <c r="C276" s="222" t="s">
        <v>533</v>
      </c>
      <c r="D276" s="222" t="s">
        <v>157</v>
      </c>
      <c r="E276" s="223" t="s">
        <v>534</v>
      </c>
      <c r="F276" s="224" t="s">
        <v>535</v>
      </c>
      <c r="G276" s="225" t="s">
        <v>188</v>
      </c>
      <c r="H276" s="226">
        <v>1.76</v>
      </c>
      <c r="I276" s="227"/>
      <c r="J276" s="228">
        <f>ROUND(I276*H276,2)</f>
        <v>0</v>
      </c>
      <c r="K276" s="224" t="s">
        <v>161</v>
      </c>
      <c r="L276" s="72"/>
      <c r="M276" s="229" t="s">
        <v>23</v>
      </c>
      <c r="N276" s="230" t="s">
        <v>44</v>
      </c>
      <c r="O276" s="47"/>
      <c r="P276" s="231">
        <f>O276*H276</f>
        <v>0</v>
      </c>
      <c r="Q276" s="231">
        <v>0</v>
      </c>
      <c r="R276" s="231">
        <f>Q276*H276</f>
        <v>0</v>
      </c>
      <c r="S276" s="231">
        <v>0.00594</v>
      </c>
      <c r="T276" s="232">
        <f>S276*H276</f>
        <v>0.010454400000000001</v>
      </c>
      <c r="AR276" s="24" t="s">
        <v>239</v>
      </c>
      <c r="AT276" s="24" t="s">
        <v>157</v>
      </c>
      <c r="AU276" s="24" t="s">
        <v>83</v>
      </c>
      <c r="AY276" s="24" t="s">
        <v>155</v>
      </c>
      <c r="BE276" s="233">
        <f>IF(N276="základní",J276,0)</f>
        <v>0</v>
      </c>
      <c r="BF276" s="233">
        <f>IF(N276="snížená",J276,0)</f>
        <v>0</v>
      </c>
      <c r="BG276" s="233">
        <f>IF(N276="zákl. přenesená",J276,0)</f>
        <v>0</v>
      </c>
      <c r="BH276" s="233">
        <f>IF(N276="sníž. přenesená",J276,0)</f>
        <v>0</v>
      </c>
      <c r="BI276" s="233">
        <f>IF(N276="nulová",J276,0)</f>
        <v>0</v>
      </c>
      <c r="BJ276" s="24" t="s">
        <v>81</v>
      </c>
      <c r="BK276" s="233">
        <f>ROUND(I276*H276,2)</f>
        <v>0</v>
      </c>
      <c r="BL276" s="24" t="s">
        <v>239</v>
      </c>
      <c r="BM276" s="24" t="s">
        <v>536</v>
      </c>
    </row>
    <row r="277" s="11" customFormat="1">
      <c r="B277" s="234"/>
      <c r="C277" s="235"/>
      <c r="D277" s="236" t="s">
        <v>164</v>
      </c>
      <c r="E277" s="237" t="s">
        <v>23</v>
      </c>
      <c r="F277" s="238" t="s">
        <v>537</v>
      </c>
      <c r="G277" s="235"/>
      <c r="H277" s="239">
        <v>1.76</v>
      </c>
      <c r="I277" s="240"/>
      <c r="J277" s="235"/>
      <c r="K277" s="235"/>
      <c r="L277" s="241"/>
      <c r="M277" s="242"/>
      <c r="N277" s="243"/>
      <c r="O277" s="243"/>
      <c r="P277" s="243"/>
      <c r="Q277" s="243"/>
      <c r="R277" s="243"/>
      <c r="S277" s="243"/>
      <c r="T277" s="244"/>
      <c r="AT277" s="245" t="s">
        <v>164</v>
      </c>
      <c r="AU277" s="245" t="s">
        <v>83</v>
      </c>
      <c r="AV277" s="11" t="s">
        <v>83</v>
      </c>
      <c r="AW277" s="11" t="s">
        <v>36</v>
      </c>
      <c r="AX277" s="11" t="s">
        <v>81</v>
      </c>
      <c r="AY277" s="245" t="s">
        <v>155</v>
      </c>
    </row>
    <row r="278" s="1" customFormat="1" ht="16.5" customHeight="1">
      <c r="B278" s="46"/>
      <c r="C278" s="222" t="s">
        <v>538</v>
      </c>
      <c r="D278" s="222" t="s">
        <v>157</v>
      </c>
      <c r="E278" s="223" t="s">
        <v>539</v>
      </c>
      <c r="F278" s="224" t="s">
        <v>540</v>
      </c>
      <c r="G278" s="225" t="s">
        <v>254</v>
      </c>
      <c r="H278" s="226">
        <v>28.449999999999999</v>
      </c>
      <c r="I278" s="227"/>
      <c r="J278" s="228">
        <f>ROUND(I278*H278,2)</f>
        <v>0</v>
      </c>
      <c r="K278" s="224" t="s">
        <v>161</v>
      </c>
      <c r="L278" s="72"/>
      <c r="M278" s="229" t="s">
        <v>23</v>
      </c>
      <c r="N278" s="230" t="s">
        <v>44</v>
      </c>
      <c r="O278" s="47"/>
      <c r="P278" s="231">
        <f>O278*H278</f>
        <v>0</v>
      </c>
      <c r="Q278" s="231">
        <v>0</v>
      </c>
      <c r="R278" s="231">
        <f>Q278*H278</f>
        <v>0</v>
      </c>
      <c r="S278" s="231">
        <v>0.00167</v>
      </c>
      <c r="T278" s="232">
        <f>S278*H278</f>
        <v>0.047511499999999998</v>
      </c>
      <c r="AR278" s="24" t="s">
        <v>239</v>
      </c>
      <c r="AT278" s="24" t="s">
        <v>157</v>
      </c>
      <c r="AU278" s="24" t="s">
        <v>83</v>
      </c>
      <c r="AY278" s="24" t="s">
        <v>155</v>
      </c>
      <c r="BE278" s="233">
        <f>IF(N278="základní",J278,0)</f>
        <v>0</v>
      </c>
      <c r="BF278" s="233">
        <f>IF(N278="snížená",J278,0)</f>
        <v>0</v>
      </c>
      <c r="BG278" s="233">
        <f>IF(N278="zákl. přenesená",J278,0)</f>
        <v>0</v>
      </c>
      <c r="BH278" s="233">
        <f>IF(N278="sníž. přenesená",J278,0)</f>
        <v>0</v>
      </c>
      <c r="BI278" s="233">
        <f>IF(N278="nulová",J278,0)</f>
        <v>0</v>
      </c>
      <c r="BJ278" s="24" t="s">
        <v>81</v>
      </c>
      <c r="BK278" s="233">
        <f>ROUND(I278*H278,2)</f>
        <v>0</v>
      </c>
      <c r="BL278" s="24" t="s">
        <v>239</v>
      </c>
      <c r="BM278" s="24" t="s">
        <v>541</v>
      </c>
    </row>
    <row r="279" s="11" customFormat="1">
      <c r="B279" s="234"/>
      <c r="C279" s="235"/>
      <c r="D279" s="236" t="s">
        <v>164</v>
      </c>
      <c r="E279" s="237" t="s">
        <v>23</v>
      </c>
      <c r="F279" s="238" t="s">
        <v>542</v>
      </c>
      <c r="G279" s="235"/>
      <c r="H279" s="239">
        <v>28.449999999999999</v>
      </c>
      <c r="I279" s="240"/>
      <c r="J279" s="235"/>
      <c r="K279" s="235"/>
      <c r="L279" s="241"/>
      <c r="M279" s="242"/>
      <c r="N279" s="243"/>
      <c r="O279" s="243"/>
      <c r="P279" s="243"/>
      <c r="Q279" s="243"/>
      <c r="R279" s="243"/>
      <c r="S279" s="243"/>
      <c r="T279" s="244"/>
      <c r="AT279" s="245" t="s">
        <v>164</v>
      </c>
      <c r="AU279" s="245" t="s">
        <v>83</v>
      </c>
      <c r="AV279" s="11" t="s">
        <v>83</v>
      </c>
      <c r="AW279" s="11" t="s">
        <v>36</v>
      </c>
      <c r="AX279" s="11" t="s">
        <v>81</v>
      </c>
      <c r="AY279" s="245" t="s">
        <v>155</v>
      </c>
    </row>
    <row r="280" s="1" customFormat="1" ht="16.5" customHeight="1">
      <c r="B280" s="46"/>
      <c r="C280" s="222" t="s">
        <v>543</v>
      </c>
      <c r="D280" s="222" t="s">
        <v>157</v>
      </c>
      <c r="E280" s="223" t="s">
        <v>544</v>
      </c>
      <c r="F280" s="224" t="s">
        <v>545</v>
      </c>
      <c r="G280" s="225" t="s">
        <v>254</v>
      </c>
      <c r="H280" s="226">
        <v>13</v>
      </c>
      <c r="I280" s="227"/>
      <c r="J280" s="228">
        <f>ROUND(I280*H280,2)</f>
        <v>0</v>
      </c>
      <c r="K280" s="224" t="s">
        <v>161</v>
      </c>
      <c r="L280" s="72"/>
      <c r="M280" s="229" t="s">
        <v>23</v>
      </c>
      <c r="N280" s="230" t="s">
        <v>44</v>
      </c>
      <c r="O280" s="47"/>
      <c r="P280" s="231">
        <f>O280*H280</f>
        <v>0</v>
      </c>
      <c r="Q280" s="231">
        <v>0</v>
      </c>
      <c r="R280" s="231">
        <f>Q280*H280</f>
        <v>0</v>
      </c>
      <c r="S280" s="231">
        <v>0.0039399999999999999</v>
      </c>
      <c r="T280" s="232">
        <f>S280*H280</f>
        <v>0.051220000000000002</v>
      </c>
      <c r="AR280" s="24" t="s">
        <v>239</v>
      </c>
      <c r="AT280" s="24" t="s">
        <v>157</v>
      </c>
      <c r="AU280" s="24" t="s">
        <v>83</v>
      </c>
      <c r="AY280" s="24" t="s">
        <v>155</v>
      </c>
      <c r="BE280" s="233">
        <f>IF(N280="základní",J280,0)</f>
        <v>0</v>
      </c>
      <c r="BF280" s="233">
        <f>IF(N280="snížená",J280,0)</f>
        <v>0</v>
      </c>
      <c r="BG280" s="233">
        <f>IF(N280="zákl. přenesená",J280,0)</f>
        <v>0</v>
      </c>
      <c r="BH280" s="233">
        <f>IF(N280="sníž. přenesená",J280,0)</f>
        <v>0</v>
      </c>
      <c r="BI280" s="233">
        <f>IF(N280="nulová",J280,0)</f>
        <v>0</v>
      </c>
      <c r="BJ280" s="24" t="s">
        <v>81</v>
      </c>
      <c r="BK280" s="233">
        <f>ROUND(I280*H280,2)</f>
        <v>0</v>
      </c>
      <c r="BL280" s="24" t="s">
        <v>239</v>
      </c>
      <c r="BM280" s="24" t="s">
        <v>546</v>
      </c>
    </row>
    <row r="281" s="11" customFormat="1">
      <c r="B281" s="234"/>
      <c r="C281" s="235"/>
      <c r="D281" s="236" t="s">
        <v>164</v>
      </c>
      <c r="E281" s="237" t="s">
        <v>23</v>
      </c>
      <c r="F281" s="238" t="s">
        <v>547</v>
      </c>
      <c r="G281" s="235"/>
      <c r="H281" s="239">
        <v>13</v>
      </c>
      <c r="I281" s="240"/>
      <c r="J281" s="235"/>
      <c r="K281" s="235"/>
      <c r="L281" s="241"/>
      <c r="M281" s="242"/>
      <c r="N281" s="243"/>
      <c r="O281" s="243"/>
      <c r="P281" s="243"/>
      <c r="Q281" s="243"/>
      <c r="R281" s="243"/>
      <c r="S281" s="243"/>
      <c r="T281" s="244"/>
      <c r="AT281" s="245" t="s">
        <v>164</v>
      </c>
      <c r="AU281" s="245" t="s">
        <v>83</v>
      </c>
      <c r="AV281" s="11" t="s">
        <v>83</v>
      </c>
      <c r="AW281" s="11" t="s">
        <v>36</v>
      </c>
      <c r="AX281" s="11" t="s">
        <v>81</v>
      </c>
      <c r="AY281" s="245" t="s">
        <v>155</v>
      </c>
    </row>
    <row r="282" s="1" customFormat="1" ht="16.5" customHeight="1">
      <c r="B282" s="46"/>
      <c r="C282" s="222" t="s">
        <v>548</v>
      </c>
      <c r="D282" s="222" t="s">
        <v>157</v>
      </c>
      <c r="E282" s="223" t="s">
        <v>549</v>
      </c>
      <c r="F282" s="224" t="s">
        <v>550</v>
      </c>
      <c r="G282" s="225" t="s">
        <v>254</v>
      </c>
      <c r="H282" s="226">
        <v>2.2000000000000002</v>
      </c>
      <c r="I282" s="227"/>
      <c r="J282" s="228">
        <f>ROUND(I282*H282,2)</f>
        <v>0</v>
      </c>
      <c r="K282" s="224" t="s">
        <v>161</v>
      </c>
      <c r="L282" s="72"/>
      <c r="M282" s="229" t="s">
        <v>23</v>
      </c>
      <c r="N282" s="230" t="s">
        <v>44</v>
      </c>
      <c r="O282" s="47"/>
      <c r="P282" s="231">
        <f>O282*H282</f>
        <v>0</v>
      </c>
      <c r="Q282" s="231">
        <v>0.00048000000000000001</v>
      </c>
      <c r="R282" s="231">
        <f>Q282*H282</f>
        <v>0.0010560000000000001</v>
      </c>
      <c r="S282" s="231">
        <v>0</v>
      </c>
      <c r="T282" s="232">
        <f>S282*H282</f>
        <v>0</v>
      </c>
      <c r="AR282" s="24" t="s">
        <v>239</v>
      </c>
      <c r="AT282" s="24" t="s">
        <v>157</v>
      </c>
      <c r="AU282" s="24" t="s">
        <v>83</v>
      </c>
      <c r="AY282" s="24" t="s">
        <v>155</v>
      </c>
      <c r="BE282" s="233">
        <f>IF(N282="základní",J282,0)</f>
        <v>0</v>
      </c>
      <c r="BF282" s="233">
        <f>IF(N282="snížená",J282,0)</f>
        <v>0</v>
      </c>
      <c r="BG282" s="233">
        <f>IF(N282="zákl. přenesená",J282,0)</f>
        <v>0</v>
      </c>
      <c r="BH282" s="233">
        <f>IF(N282="sníž. přenesená",J282,0)</f>
        <v>0</v>
      </c>
      <c r="BI282" s="233">
        <f>IF(N282="nulová",J282,0)</f>
        <v>0</v>
      </c>
      <c r="BJ282" s="24" t="s">
        <v>81</v>
      </c>
      <c r="BK282" s="233">
        <f>ROUND(I282*H282,2)</f>
        <v>0</v>
      </c>
      <c r="BL282" s="24" t="s">
        <v>239</v>
      </c>
      <c r="BM282" s="24" t="s">
        <v>551</v>
      </c>
    </row>
    <row r="283" s="11" customFormat="1">
      <c r="B283" s="234"/>
      <c r="C283" s="235"/>
      <c r="D283" s="236" t="s">
        <v>164</v>
      </c>
      <c r="E283" s="237" t="s">
        <v>23</v>
      </c>
      <c r="F283" s="238" t="s">
        <v>552</v>
      </c>
      <c r="G283" s="235"/>
      <c r="H283" s="239">
        <v>1.3999999999999999</v>
      </c>
      <c r="I283" s="240"/>
      <c r="J283" s="235"/>
      <c r="K283" s="235"/>
      <c r="L283" s="241"/>
      <c r="M283" s="242"/>
      <c r="N283" s="243"/>
      <c r="O283" s="243"/>
      <c r="P283" s="243"/>
      <c r="Q283" s="243"/>
      <c r="R283" s="243"/>
      <c r="S283" s="243"/>
      <c r="T283" s="244"/>
      <c r="AT283" s="245" t="s">
        <v>164</v>
      </c>
      <c r="AU283" s="245" t="s">
        <v>83</v>
      </c>
      <c r="AV283" s="11" t="s">
        <v>83</v>
      </c>
      <c r="AW283" s="11" t="s">
        <v>36</v>
      </c>
      <c r="AX283" s="11" t="s">
        <v>73</v>
      </c>
      <c r="AY283" s="245" t="s">
        <v>155</v>
      </c>
    </row>
    <row r="284" s="11" customFormat="1">
      <c r="B284" s="234"/>
      <c r="C284" s="235"/>
      <c r="D284" s="236" t="s">
        <v>164</v>
      </c>
      <c r="E284" s="237" t="s">
        <v>23</v>
      </c>
      <c r="F284" s="238" t="s">
        <v>553</v>
      </c>
      <c r="G284" s="235"/>
      <c r="H284" s="239">
        <v>0.80000000000000004</v>
      </c>
      <c r="I284" s="240"/>
      <c r="J284" s="235"/>
      <c r="K284" s="235"/>
      <c r="L284" s="241"/>
      <c r="M284" s="242"/>
      <c r="N284" s="243"/>
      <c r="O284" s="243"/>
      <c r="P284" s="243"/>
      <c r="Q284" s="243"/>
      <c r="R284" s="243"/>
      <c r="S284" s="243"/>
      <c r="T284" s="244"/>
      <c r="AT284" s="245" t="s">
        <v>164</v>
      </c>
      <c r="AU284" s="245" t="s">
        <v>83</v>
      </c>
      <c r="AV284" s="11" t="s">
        <v>83</v>
      </c>
      <c r="AW284" s="11" t="s">
        <v>36</v>
      </c>
      <c r="AX284" s="11" t="s">
        <v>73</v>
      </c>
      <c r="AY284" s="245" t="s">
        <v>155</v>
      </c>
    </row>
    <row r="285" s="13" customFormat="1">
      <c r="B285" s="256"/>
      <c r="C285" s="257"/>
      <c r="D285" s="236" t="s">
        <v>164</v>
      </c>
      <c r="E285" s="258" t="s">
        <v>23</v>
      </c>
      <c r="F285" s="259" t="s">
        <v>199</v>
      </c>
      <c r="G285" s="257"/>
      <c r="H285" s="260">
        <v>2.2000000000000002</v>
      </c>
      <c r="I285" s="261"/>
      <c r="J285" s="257"/>
      <c r="K285" s="257"/>
      <c r="L285" s="262"/>
      <c r="M285" s="263"/>
      <c r="N285" s="264"/>
      <c r="O285" s="264"/>
      <c r="P285" s="264"/>
      <c r="Q285" s="264"/>
      <c r="R285" s="264"/>
      <c r="S285" s="264"/>
      <c r="T285" s="265"/>
      <c r="AT285" s="266" t="s">
        <v>164</v>
      </c>
      <c r="AU285" s="266" t="s">
        <v>83</v>
      </c>
      <c r="AV285" s="13" t="s">
        <v>169</v>
      </c>
      <c r="AW285" s="13" t="s">
        <v>36</v>
      </c>
      <c r="AX285" s="13" t="s">
        <v>81</v>
      </c>
      <c r="AY285" s="266" t="s">
        <v>155</v>
      </c>
    </row>
    <row r="286" s="1" customFormat="1" ht="38.25" customHeight="1">
      <c r="B286" s="46"/>
      <c r="C286" s="222" t="s">
        <v>554</v>
      </c>
      <c r="D286" s="222" t="s">
        <v>157</v>
      </c>
      <c r="E286" s="223" t="s">
        <v>555</v>
      </c>
      <c r="F286" s="224" t="s">
        <v>556</v>
      </c>
      <c r="G286" s="225" t="s">
        <v>188</v>
      </c>
      <c r="H286" s="226">
        <v>1</v>
      </c>
      <c r="I286" s="227"/>
      <c r="J286" s="228">
        <f>ROUND(I286*H286,2)</f>
        <v>0</v>
      </c>
      <c r="K286" s="224" t="s">
        <v>161</v>
      </c>
      <c r="L286" s="72"/>
      <c r="M286" s="229" t="s">
        <v>23</v>
      </c>
      <c r="N286" s="230" t="s">
        <v>44</v>
      </c>
      <c r="O286" s="47"/>
      <c r="P286" s="231">
        <f>O286*H286</f>
        <v>0</v>
      </c>
      <c r="Q286" s="231">
        <v>0.00596</v>
      </c>
      <c r="R286" s="231">
        <f>Q286*H286</f>
        <v>0.00596</v>
      </c>
      <c r="S286" s="231">
        <v>0</v>
      </c>
      <c r="T286" s="232">
        <f>S286*H286</f>
        <v>0</v>
      </c>
      <c r="AR286" s="24" t="s">
        <v>239</v>
      </c>
      <c r="AT286" s="24" t="s">
        <v>157</v>
      </c>
      <c r="AU286" s="24" t="s">
        <v>83</v>
      </c>
      <c r="AY286" s="24" t="s">
        <v>155</v>
      </c>
      <c r="BE286" s="233">
        <f>IF(N286="základní",J286,0)</f>
        <v>0</v>
      </c>
      <c r="BF286" s="233">
        <f>IF(N286="snížená",J286,0)</f>
        <v>0</v>
      </c>
      <c r="BG286" s="233">
        <f>IF(N286="zákl. přenesená",J286,0)</f>
        <v>0</v>
      </c>
      <c r="BH286" s="233">
        <f>IF(N286="sníž. přenesená",J286,0)</f>
        <v>0</v>
      </c>
      <c r="BI286" s="233">
        <f>IF(N286="nulová",J286,0)</f>
        <v>0</v>
      </c>
      <c r="BJ286" s="24" t="s">
        <v>81</v>
      </c>
      <c r="BK286" s="233">
        <f>ROUND(I286*H286,2)</f>
        <v>0</v>
      </c>
      <c r="BL286" s="24" t="s">
        <v>239</v>
      </c>
      <c r="BM286" s="24" t="s">
        <v>557</v>
      </c>
    </row>
    <row r="287" s="12" customFormat="1">
      <c r="B287" s="246"/>
      <c r="C287" s="247"/>
      <c r="D287" s="236" t="s">
        <v>164</v>
      </c>
      <c r="E287" s="248" t="s">
        <v>23</v>
      </c>
      <c r="F287" s="249" t="s">
        <v>558</v>
      </c>
      <c r="G287" s="247"/>
      <c r="H287" s="248" t="s">
        <v>23</v>
      </c>
      <c r="I287" s="250"/>
      <c r="J287" s="247"/>
      <c r="K287" s="247"/>
      <c r="L287" s="251"/>
      <c r="M287" s="252"/>
      <c r="N287" s="253"/>
      <c r="O287" s="253"/>
      <c r="P287" s="253"/>
      <c r="Q287" s="253"/>
      <c r="R287" s="253"/>
      <c r="S287" s="253"/>
      <c r="T287" s="254"/>
      <c r="AT287" s="255" t="s">
        <v>164</v>
      </c>
      <c r="AU287" s="255" t="s">
        <v>83</v>
      </c>
      <c r="AV287" s="12" t="s">
        <v>81</v>
      </c>
      <c r="AW287" s="12" t="s">
        <v>36</v>
      </c>
      <c r="AX287" s="12" t="s">
        <v>73</v>
      </c>
      <c r="AY287" s="255" t="s">
        <v>155</v>
      </c>
    </row>
    <row r="288" s="11" customFormat="1">
      <c r="B288" s="234"/>
      <c r="C288" s="235"/>
      <c r="D288" s="236" t="s">
        <v>164</v>
      </c>
      <c r="E288" s="237" t="s">
        <v>23</v>
      </c>
      <c r="F288" s="238" t="s">
        <v>559</v>
      </c>
      <c r="G288" s="235"/>
      <c r="H288" s="239">
        <v>1</v>
      </c>
      <c r="I288" s="240"/>
      <c r="J288" s="235"/>
      <c r="K288" s="235"/>
      <c r="L288" s="241"/>
      <c r="M288" s="242"/>
      <c r="N288" s="243"/>
      <c r="O288" s="243"/>
      <c r="P288" s="243"/>
      <c r="Q288" s="243"/>
      <c r="R288" s="243"/>
      <c r="S288" s="243"/>
      <c r="T288" s="244"/>
      <c r="AT288" s="245" t="s">
        <v>164</v>
      </c>
      <c r="AU288" s="245" t="s">
        <v>83</v>
      </c>
      <c r="AV288" s="11" t="s">
        <v>83</v>
      </c>
      <c r="AW288" s="11" t="s">
        <v>36</v>
      </c>
      <c r="AX288" s="11" t="s">
        <v>81</v>
      </c>
      <c r="AY288" s="245" t="s">
        <v>155</v>
      </c>
    </row>
    <row r="289" s="1" customFormat="1" ht="25.5" customHeight="1">
      <c r="B289" s="46"/>
      <c r="C289" s="222" t="s">
        <v>560</v>
      </c>
      <c r="D289" s="222" t="s">
        <v>157</v>
      </c>
      <c r="E289" s="223" t="s">
        <v>561</v>
      </c>
      <c r="F289" s="224" t="s">
        <v>562</v>
      </c>
      <c r="G289" s="225" t="s">
        <v>188</v>
      </c>
      <c r="H289" s="226">
        <v>1</v>
      </c>
      <c r="I289" s="227"/>
      <c r="J289" s="228">
        <f>ROUND(I289*H289,2)</f>
        <v>0</v>
      </c>
      <c r="K289" s="224" t="s">
        <v>161</v>
      </c>
      <c r="L289" s="72"/>
      <c r="M289" s="229" t="s">
        <v>23</v>
      </c>
      <c r="N289" s="230" t="s">
        <v>44</v>
      </c>
      <c r="O289" s="47"/>
      <c r="P289" s="231">
        <f>O289*H289</f>
        <v>0</v>
      </c>
      <c r="Q289" s="231">
        <v>0.00034000000000000002</v>
      </c>
      <c r="R289" s="231">
        <f>Q289*H289</f>
        <v>0.00034000000000000002</v>
      </c>
      <c r="S289" s="231">
        <v>0</v>
      </c>
      <c r="T289" s="232">
        <f>S289*H289</f>
        <v>0</v>
      </c>
      <c r="AR289" s="24" t="s">
        <v>239</v>
      </c>
      <c r="AT289" s="24" t="s">
        <v>157</v>
      </c>
      <c r="AU289" s="24" t="s">
        <v>83</v>
      </c>
      <c r="AY289" s="24" t="s">
        <v>155</v>
      </c>
      <c r="BE289" s="233">
        <f>IF(N289="základní",J289,0)</f>
        <v>0</v>
      </c>
      <c r="BF289" s="233">
        <f>IF(N289="snížená",J289,0)</f>
        <v>0</v>
      </c>
      <c r="BG289" s="233">
        <f>IF(N289="zákl. přenesená",J289,0)</f>
        <v>0</v>
      </c>
      <c r="BH289" s="233">
        <f>IF(N289="sníž. přenesená",J289,0)</f>
        <v>0</v>
      </c>
      <c r="BI289" s="233">
        <f>IF(N289="nulová",J289,0)</f>
        <v>0</v>
      </c>
      <c r="BJ289" s="24" t="s">
        <v>81</v>
      </c>
      <c r="BK289" s="233">
        <f>ROUND(I289*H289,2)</f>
        <v>0</v>
      </c>
      <c r="BL289" s="24" t="s">
        <v>239</v>
      </c>
      <c r="BM289" s="24" t="s">
        <v>563</v>
      </c>
    </row>
    <row r="290" s="1" customFormat="1" ht="25.5" customHeight="1">
      <c r="B290" s="46"/>
      <c r="C290" s="222" t="s">
        <v>564</v>
      </c>
      <c r="D290" s="222" t="s">
        <v>157</v>
      </c>
      <c r="E290" s="223" t="s">
        <v>565</v>
      </c>
      <c r="F290" s="224" t="s">
        <v>566</v>
      </c>
      <c r="G290" s="225" t="s">
        <v>254</v>
      </c>
      <c r="H290" s="226">
        <v>23.399999999999999</v>
      </c>
      <c r="I290" s="227"/>
      <c r="J290" s="228">
        <f>ROUND(I290*H290,2)</f>
        <v>0</v>
      </c>
      <c r="K290" s="224" t="s">
        <v>161</v>
      </c>
      <c r="L290" s="72"/>
      <c r="M290" s="229" t="s">
        <v>23</v>
      </c>
      <c r="N290" s="230" t="s">
        <v>44</v>
      </c>
      <c r="O290" s="47"/>
      <c r="P290" s="231">
        <f>O290*H290</f>
        <v>0</v>
      </c>
      <c r="Q290" s="231">
        <v>0.0028400000000000001</v>
      </c>
      <c r="R290" s="231">
        <f>Q290*H290</f>
        <v>0.066456000000000001</v>
      </c>
      <c r="S290" s="231">
        <v>0</v>
      </c>
      <c r="T290" s="232">
        <f>S290*H290</f>
        <v>0</v>
      </c>
      <c r="AR290" s="24" t="s">
        <v>239</v>
      </c>
      <c r="AT290" s="24" t="s">
        <v>157</v>
      </c>
      <c r="AU290" s="24" t="s">
        <v>83</v>
      </c>
      <c r="AY290" s="24" t="s">
        <v>155</v>
      </c>
      <c r="BE290" s="233">
        <f>IF(N290="základní",J290,0)</f>
        <v>0</v>
      </c>
      <c r="BF290" s="233">
        <f>IF(N290="snížená",J290,0)</f>
        <v>0</v>
      </c>
      <c r="BG290" s="233">
        <f>IF(N290="zákl. přenesená",J290,0)</f>
        <v>0</v>
      </c>
      <c r="BH290" s="233">
        <f>IF(N290="sníž. přenesená",J290,0)</f>
        <v>0</v>
      </c>
      <c r="BI290" s="233">
        <f>IF(N290="nulová",J290,0)</f>
        <v>0</v>
      </c>
      <c r="BJ290" s="24" t="s">
        <v>81</v>
      </c>
      <c r="BK290" s="233">
        <f>ROUND(I290*H290,2)</f>
        <v>0</v>
      </c>
      <c r="BL290" s="24" t="s">
        <v>239</v>
      </c>
      <c r="BM290" s="24" t="s">
        <v>567</v>
      </c>
    </row>
    <row r="291" s="11" customFormat="1">
      <c r="B291" s="234"/>
      <c r="C291" s="235"/>
      <c r="D291" s="236" t="s">
        <v>164</v>
      </c>
      <c r="E291" s="237" t="s">
        <v>23</v>
      </c>
      <c r="F291" s="238" t="s">
        <v>568</v>
      </c>
      <c r="G291" s="235"/>
      <c r="H291" s="239">
        <v>10.65</v>
      </c>
      <c r="I291" s="240"/>
      <c r="J291" s="235"/>
      <c r="K291" s="235"/>
      <c r="L291" s="241"/>
      <c r="M291" s="242"/>
      <c r="N291" s="243"/>
      <c r="O291" s="243"/>
      <c r="P291" s="243"/>
      <c r="Q291" s="243"/>
      <c r="R291" s="243"/>
      <c r="S291" s="243"/>
      <c r="T291" s="244"/>
      <c r="AT291" s="245" t="s">
        <v>164</v>
      </c>
      <c r="AU291" s="245" t="s">
        <v>83</v>
      </c>
      <c r="AV291" s="11" t="s">
        <v>83</v>
      </c>
      <c r="AW291" s="11" t="s">
        <v>36</v>
      </c>
      <c r="AX291" s="11" t="s">
        <v>73</v>
      </c>
      <c r="AY291" s="245" t="s">
        <v>155</v>
      </c>
    </row>
    <row r="292" s="11" customFormat="1">
      <c r="B292" s="234"/>
      <c r="C292" s="235"/>
      <c r="D292" s="236" t="s">
        <v>164</v>
      </c>
      <c r="E292" s="237" t="s">
        <v>23</v>
      </c>
      <c r="F292" s="238" t="s">
        <v>569</v>
      </c>
      <c r="G292" s="235"/>
      <c r="H292" s="239">
        <v>12.75</v>
      </c>
      <c r="I292" s="240"/>
      <c r="J292" s="235"/>
      <c r="K292" s="235"/>
      <c r="L292" s="241"/>
      <c r="M292" s="242"/>
      <c r="N292" s="243"/>
      <c r="O292" s="243"/>
      <c r="P292" s="243"/>
      <c r="Q292" s="243"/>
      <c r="R292" s="243"/>
      <c r="S292" s="243"/>
      <c r="T292" s="244"/>
      <c r="AT292" s="245" t="s">
        <v>164</v>
      </c>
      <c r="AU292" s="245" t="s">
        <v>83</v>
      </c>
      <c r="AV292" s="11" t="s">
        <v>83</v>
      </c>
      <c r="AW292" s="11" t="s">
        <v>36</v>
      </c>
      <c r="AX292" s="11" t="s">
        <v>73</v>
      </c>
      <c r="AY292" s="245" t="s">
        <v>155</v>
      </c>
    </row>
    <row r="293" s="13" customFormat="1">
      <c r="B293" s="256"/>
      <c r="C293" s="257"/>
      <c r="D293" s="236" t="s">
        <v>164</v>
      </c>
      <c r="E293" s="258" t="s">
        <v>23</v>
      </c>
      <c r="F293" s="259" t="s">
        <v>199</v>
      </c>
      <c r="G293" s="257"/>
      <c r="H293" s="260">
        <v>23.399999999999999</v>
      </c>
      <c r="I293" s="261"/>
      <c r="J293" s="257"/>
      <c r="K293" s="257"/>
      <c r="L293" s="262"/>
      <c r="M293" s="263"/>
      <c r="N293" s="264"/>
      <c r="O293" s="264"/>
      <c r="P293" s="264"/>
      <c r="Q293" s="264"/>
      <c r="R293" s="264"/>
      <c r="S293" s="264"/>
      <c r="T293" s="265"/>
      <c r="AT293" s="266" t="s">
        <v>164</v>
      </c>
      <c r="AU293" s="266" t="s">
        <v>83</v>
      </c>
      <c r="AV293" s="13" t="s">
        <v>169</v>
      </c>
      <c r="AW293" s="13" t="s">
        <v>36</v>
      </c>
      <c r="AX293" s="13" t="s">
        <v>81</v>
      </c>
      <c r="AY293" s="266" t="s">
        <v>155</v>
      </c>
    </row>
    <row r="294" s="1" customFormat="1" ht="38.25" customHeight="1">
      <c r="B294" s="46"/>
      <c r="C294" s="222" t="s">
        <v>570</v>
      </c>
      <c r="D294" s="222" t="s">
        <v>157</v>
      </c>
      <c r="E294" s="223" t="s">
        <v>571</v>
      </c>
      <c r="F294" s="224" t="s">
        <v>572</v>
      </c>
      <c r="G294" s="225" t="s">
        <v>318</v>
      </c>
      <c r="H294" s="226">
        <v>30</v>
      </c>
      <c r="I294" s="227"/>
      <c r="J294" s="228">
        <f>ROUND(I294*H294,2)</f>
        <v>0</v>
      </c>
      <c r="K294" s="224" t="s">
        <v>161</v>
      </c>
      <c r="L294" s="72"/>
      <c r="M294" s="229" t="s">
        <v>23</v>
      </c>
      <c r="N294" s="230" t="s">
        <v>44</v>
      </c>
      <c r="O294" s="47"/>
      <c r="P294" s="231">
        <f>O294*H294</f>
        <v>0</v>
      </c>
      <c r="Q294" s="231">
        <v>0</v>
      </c>
      <c r="R294" s="231">
        <f>Q294*H294</f>
        <v>0</v>
      </c>
      <c r="S294" s="231">
        <v>0</v>
      </c>
      <c r="T294" s="232">
        <f>S294*H294</f>
        <v>0</v>
      </c>
      <c r="AR294" s="24" t="s">
        <v>239</v>
      </c>
      <c r="AT294" s="24" t="s">
        <v>157</v>
      </c>
      <c r="AU294" s="24" t="s">
        <v>83</v>
      </c>
      <c r="AY294" s="24" t="s">
        <v>155</v>
      </c>
      <c r="BE294" s="233">
        <f>IF(N294="základní",J294,0)</f>
        <v>0</v>
      </c>
      <c r="BF294" s="233">
        <f>IF(N294="snížená",J294,0)</f>
        <v>0</v>
      </c>
      <c r="BG294" s="233">
        <f>IF(N294="zákl. přenesená",J294,0)</f>
        <v>0</v>
      </c>
      <c r="BH294" s="233">
        <f>IF(N294="sníž. přenesená",J294,0)</f>
        <v>0</v>
      </c>
      <c r="BI294" s="233">
        <f>IF(N294="nulová",J294,0)</f>
        <v>0</v>
      </c>
      <c r="BJ294" s="24" t="s">
        <v>81</v>
      </c>
      <c r="BK294" s="233">
        <f>ROUND(I294*H294,2)</f>
        <v>0</v>
      </c>
      <c r="BL294" s="24" t="s">
        <v>239</v>
      </c>
      <c r="BM294" s="24" t="s">
        <v>573</v>
      </c>
    </row>
    <row r="295" s="11" customFormat="1">
      <c r="B295" s="234"/>
      <c r="C295" s="235"/>
      <c r="D295" s="236" t="s">
        <v>164</v>
      </c>
      <c r="E295" s="237" t="s">
        <v>23</v>
      </c>
      <c r="F295" s="238" t="s">
        <v>574</v>
      </c>
      <c r="G295" s="235"/>
      <c r="H295" s="239">
        <v>30</v>
      </c>
      <c r="I295" s="240"/>
      <c r="J295" s="235"/>
      <c r="K295" s="235"/>
      <c r="L295" s="241"/>
      <c r="M295" s="242"/>
      <c r="N295" s="243"/>
      <c r="O295" s="243"/>
      <c r="P295" s="243"/>
      <c r="Q295" s="243"/>
      <c r="R295" s="243"/>
      <c r="S295" s="243"/>
      <c r="T295" s="244"/>
      <c r="AT295" s="245" t="s">
        <v>164</v>
      </c>
      <c r="AU295" s="245" t="s">
        <v>83</v>
      </c>
      <c r="AV295" s="11" t="s">
        <v>83</v>
      </c>
      <c r="AW295" s="11" t="s">
        <v>36</v>
      </c>
      <c r="AX295" s="11" t="s">
        <v>81</v>
      </c>
      <c r="AY295" s="245" t="s">
        <v>155</v>
      </c>
    </row>
    <row r="296" s="1" customFormat="1" ht="16.5" customHeight="1">
      <c r="B296" s="46"/>
      <c r="C296" s="222" t="s">
        <v>575</v>
      </c>
      <c r="D296" s="222" t="s">
        <v>157</v>
      </c>
      <c r="E296" s="223" t="s">
        <v>576</v>
      </c>
      <c r="F296" s="224" t="s">
        <v>577</v>
      </c>
      <c r="G296" s="225" t="s">
        <v>254</v>
      </c>
      <c r="H296" s="226">
        <v>13</v>
      </c>
      <c r="I296" s="227"/>
      <c r="J296" s="228">
        <f>ROUND(I296*H296,2)</f>
        <v>0</v>
      </c>
      <c r="K296" s="224" t="s">
        <v>23</v>
      </c>
      <c r="L296" s="72"/>
      <c r="M296" s="229" t="s">
        <v>23</v>
      </c>
      <c r="N296" s="230" t="s">
        <v>44</v>
      </c>
      <c r="O296" s="47"/>
      <c r="P296" s="231">
        <f>O296*H296</f>
        <v>0</v>
      </c>
      <c r="Q296" s="231">
        <v>0</v>
      </c>
      <c r="R296" s="231">
        <f>Q296*H296</f>
        <v>0</v>
      </c>
      <c r="S296" s="231">
        <v>0</v>
      </c>
      <c r="T296" s="232">
        <f>S296*H296</f>
        <v>0</v>
      </c>
      <c r="AR296" s="24" t="s">
        <v>239</v>
      </c>
      <c r="AT296" s="24" t="s">
        <v>157</v>
      </c>
      <c r="AU296" s="24" t="s">
        <v>83</v>
      </c>
      <c r="AY296" s="24" t="s">
        <v>155</v>
      </c>
      <c r="BE296" s="233">
        <f>IF(N296="základní",J296,0)</f>
        <v>0</v>
      </c>
      <c r="BF296" s="233">
        <f>IF(N296="snížená",J296,0)</f>
        <v>0</v>
      </c>
      <c r="BG296" s="233">
        <f>IF(N296="zákl. přenesená",J296,0)</f>
        <v>0</v>
      </c>
      <c r="BH296" s="233">
        <f>IF(N296="sníž. přenesená",J296,0)</f>
        <v>0</v>
      </c>
      <c r="BI296" s="233">
        <f>IF(N296="nulová",J296,0)</f>
        <v>0</v>
      </c>
      <c r="BJ296" s="24" t="s">
        <v>81</v>
      </c>
      <c r="BK296" s="233">
        <f>ROUND(I296*H296,2)</f>
        <v>0</v>
      </c>
      <c r="BL296" s="24" t="s">
        <v>239</v>
      </c>
      <c r="BM296" s="24" t="s">
        <v>578</v>
      </c>
    </row>
    <row r="297" s="11" customFormat="1">
      <c r="B297" s="234"/>
      <c r="C297" s="235"/>
      <c r="D297" s="236" t="s">
        <v>164</v>
      </c>
      <c r="E297" s="237" t="s">
        <v>23</v>
      </c>
      <c r="F297" s="238" t="s">
        <v>547</v>
      </c>
      <c r="G297" s="235"/>
      <c r="H297" s="239">
        <v>13</v>
      </c>
      <c r="I297" s="240"/>
      <c r="J297" s="235"/>
      <c r="K297" s="235"/>
      <c r="L297" s="241"/>
      <c r="M297" s="242"/>
      <c r="N297" s="243"/>
      <c r="O297" s="243"/>
      <c r="P297" s="243"/>
      <c r="Q297" s="243"/>
      <c r="R297" s="243"/>
      <c r="S297" s="243"/>
      <c r="T297" s="244"/>
      <c r="AT297" s="245" t="s">
        <v>164</v>
      </c>
      <c r="AU297" s="245" t="s">
        <v>83</v>
      </c>
      <c r="AV297" s="11" t="s">
        <v>83</v>
      </c>
      <c r="AW297" s="11" t="s">
        <v>36</v>
      </c>
      <c r="AX297" s="11" t="s">
        <v>81</v>
      </c>
      <c r="AY297" s="245" t="s">
        <v>155</v>
      </c>
    </row>
    <row r="298" s="1" customFormat="1" ht="16.5" customHeight="1">
      <c r="B298" s="46"/>
      <c r="C298" s="222" t="s">
        <v>579</v>
      </c>
      <c r="D298" s="222" t="s">
        <v>157</v>
      </c>
      <c r="E298" s="223" t="s">
        <v>580</v>
      </c>
      <c r="F298" s="224" t="s">
        <v>581</v>
      </c>
      <c r="G298" s="225" t="s">
        <v>318</v>
      </c>
      <c r="H298" s="226">
        <v>2</v>
      </c>
      <c r="I298" s="227"/>
      <c r="J298" s="228">
        <f>ROUND(I298*H298,2)</f>
        <v>0</v>
      </c>
      <c r="K298" s="224" t="s">
        <v>23</v>
      </c>
      <c r="L298" s="72"/>
      <c r="M298" s="229" t="s">
        <v>23</v>
      </c>
      <c r="N298" s="230" t="s">
        <v>44</v>
      </c>
      <c r="O298" s="47"/>
      <c r="P298" s="231">
        <f>O298*H298</f>
        <v>0</v>
      </c>
      <c r="Q298" s="231">
        <v>0</v>
      </c>
      <c r="R298" s="231">
        <f>Q298*H298</f>
        <v>0</v>
      </c>
      <c r="S298" s="231">
        <v>0</v>
      </c>
      <c r="T298" s="232">
        <f>S298*H298</f>
        <v>0</v>
      </c>
      <c r="AR298" s="24" t="s">
        <v>239</v>
      </c>
      <c r="AT298" s="24" t="s">
        <v>157</v>
      </c>
      <c r="AU298" s="24" t="s">
        <v>83</v>
      </c>
      <c r="AY298" s="24" t="s">
        <v>155</v>
      </c>
      <c r="BE298" s="233">
        <f>IF(N298="základní",J298,0)</f>
        <v>0</v>
      </c>
      <c r="BF298" s="233">
        <f>IF(N298="snížená",J298,0)</f>
        <v>0</v>
      </c>
      <c r="BG298" s="233">
        <f>IF(N298="zákl. přenesená",J298,0)</f>
        <v>0</v>
      </c>
      <c r="BH298" s="233">
        <f>IF(N298="sníž. přenesená",J298,0)</f>
        <v>0</v>
      </c>
      <c r="BI298" s="233">
        <f>IF(N298="nulová",J298,0)</f>
        <v>0</v>
      </c>
      <c r="BJ298" s="24" t="s">
        <v>81</v>
      </c>
      <c r="BK298" s="233">
        <f>ROUND(I298*H298,2)</f>
        <v>0</v>
      </c>
      <c r="BL298" s="24" t="s">
        <v>239</v>
      </c>
      <c r="BM298" s="24" t="s">
        <v>582</v>
      </c>
    </row>
    <row r="299" s="1" customFormat="1" ht="38.25" customHeight="1">
      <c r="B299" s="46"/>
      <c r="C299" s="222" t="s">
        <v>583</v>
      </c>
      <c r="D299" s="222" t="s">
        <v>157</v>
      </c>
      <c r="E299" s="223" t="s">
        <v>584</v>
      </c>
      <c r="F299" s="224" t="s">
        <v>585</v>
      </c>
      <c r="G299" s="225" t="s">
        <v>478</v>
      </c>
      <c r="H299" s="226">
        <v>0.073999999999999996</v>
      </c>
      <c r="I299" s="227"/>
      <c r="J299" s="228">
        <f>ROUND(I299*H299,2)</f>
        <v>0</v>
      </c>
      <c r="K299" s="224" t="s">
        <v>161</v>
      </c>
      <c r="L299" s="72"/>
      <c r="M299" s="229" t="s">
        <v>23</v>
      </c>
      <c r="N299" s="230" t="s">
        <v>44</v>
      </c>
      <c r="O299" s="47"/>
      <c r="P299" s="231">
        <f>O299*H299</f>
        <v>0</v>
      </c>
      <c r="Q299" s="231">
        <v>0</v>
      </c>
      <c r="R299" s="231">
        <f>Q299*H299</f>
        <v>0</v>
      </c>
      <c r="S299" s="231">
        <v>0</v>
      </c>
      <c r="T299" s="232">
        <f>S299*H299</f>
        <v>0</v>
      </c>
      <c r="AR299" s="24" t="s">
        <v>239</v>
      </c>
      <c r="AT299" s="24" t="s">
        <v>157</v>
      </c>
      <c r="AU299" s="24" t="s">
        <v>83</v>
      </c>
      <c r="AY299" s="24" t="s">
        <v>155</v>
      </c>
      <c r="BE299" s="233">
        <f>IF(N299="základní",J299,0)</f>
        <v>0</v>
      </c>
      <c r="BF299" s="233">
        <f>IF(N299="snížená",J299,0)</f>
        <v>0</v>
      </c>
      <c r="BG299" s="233">
        <f>IF(N299="zákl. přenesená",J299,0)</f>
        <v>0</v>
      </c>
      <c r="BH299" s="233">
        <f>IF(N299="sníž. přenesená",J299,0)</f>
        <v>0</v>
      </c>
      <c r="BI299" s="233">
        <f>IF(N299="nulová",J299,0)</f>
        <v>0</v>
      </c>
      <c r="BJ299" s="24" t="s">
        <v>81</v>
      </c>
      <c r="BK299" s="233">
        <f>ROUND(I299*H299,2)</f>
        <v>0</v>
      </c>
      <c r="BL299" s="24" t="s">
        <v>239</v>
      </c>
      <c r="BM299" s="24" t="s">
        <v>586</v>
      </c>
    </row>
    <row r="300" s="1" customFormat="1" ht="38.25" customHeight="1">
      <c r="B300" s="46"/>
      <c r="C300" s="222" t="s">
        <v>587</v>
      </c>
      <c r="D300" s="222" t="s">
        <v>157</v>
      </c>
      <c r="E300" s="223" t="s">
        <v>588</v>
      </c>
      <c r="F300" s="224" t="s">
        <v>589</v>
      </c>
      <c r="G300" s="225" t="s">
        <v>478</v>
      </c>
      <c r="H300" s="226">
        <v>0.073999999999999996</v>
      </c>
      <c r="I300" s="227"/>
      <c r="J300" s="228">
        <f>ROUND(I300*H300,2)</f>
        <v>0</v>
      </c>
      <c r="K300" s="224" t="s">
        <v>161</v>
      </c>
      <c r="L300" s="72"/>
      <c r="M300" s="229" t="s">
        <v>23</v>
      </c>
      <c r="N300" s="230" t="s">
        <v>44</v>
      </c>
      <c r="O300" s="47"/>
      <c r="P300" s="231">
        <f>O300*H300</f>
        <v>0</v>
      </c>
      <c r="Q300" s="231">
        <v>0</v>
      </c>
      <c r="R300" s="231">
        <f>Q300*H300</f>
        <v>0</v>
      </c>
      <c r="S300" s="231">
        <v>0</v>
      </c>
      <c r="T300" s="232">
        <f>S300*H300</f>
        <v>0</v>
      </c>
      <c r="AR300" s="24" t="s">
        <v>239</v>
      </c>
      <c r="AT300" s="24" t="s">
        <v>157</v>
      </c>
      <c r="AU300" s="24" t="s">
        <v>83</v>
      </c>
      <c r="AY300" s="24" t="s">
        <v>155</v>
      </c>
      <c r="BE300" s="233">
        <f>IF(N300="základní",J300,0)</f>
        <v>0</v>
      </c>
      <c r="BF300" s="233">
        <f>IF(N300="snížená",J300,0)</f>
        <v>0</v>
      </c>
      <c r="BG300" s="233">
        <f>IF(N300="zákl. přenesená",J300,0)</f>
        <v>0</v>
      </c>
      <c r="BH300" s="233">
        <f>IF(N300="sníž. přenesená",J300,0)</f>
        <v>0</v>
      </c>
      <c r="BI300" s="233">
        <f>IF(N300="nulová",J300,0)</f>
        <v>0</v>
      </c>
      <c r="BJ300" s="24" t="s">
        <v>81</v>
      </c>
      <c r="BK300" s="233">
        <f>ROUND(I300*H300,2)</f>
        <v>0</v>
      </c>
      <c r="BL300" s="24" t="s">
        <v>239</v>
      </c>
      <c r="BM300" s="24" t="s">
        <v>590</v>
      </c>
    </row>
    <row r="301" s="10" customFormat="1" ht="29.88" customHeight="1">
      <c r="B301" s="206"/>
      <c r="C301" s="207"/>
      <c r="D301" s="208" t="s">
        <v>72</v>
      </c>
      <c r="E301" s="220" t="s">
        <v>591</v>
      </c>
      <c r="F301" s="220" t="s">
        <v>592</v>
      </c>
      <c r="G301" s="207"/>
      <c r="H301" s="207"/>
      <c r="I301" s="210"/>
      <c r="J301" s="221">
        <f>BK301</f>
        <v>0</v>
      </c>
      <c r="K301" s="207"/>
      <c r="L301" s="212"/>
      <c r="M301" s="213"/>
      <c r="N301" s="214"/>
      <c r="O301" s="214"/>
      <c r="P301" s="215">
        <f>SUM(P302:P313)</f>
        <v>0</v>
      </c>
      <c r="Q301" s="214"/>
      <c r="R301" s="215">
        <f>SUM(R302:R313)</f>
        <v>0.12969074999999999</v>
      </c>
      <c r="S301" s="214"/>
      <c r="T301" s="216">
        <f>SUM(T302:T313)</f>
        <v>0.24112080000000002</v>
      </c>
      <c r="AR301" s="217" t="s">
        <v>83</v>
      </c>
      <c r="AT301" s="218" t="s">
        <v>72</v>
      </c>
      <c r="AU301" s="218" t="s">
        <v>81</v>
      </c>
      <c r="AY301" s="217" t="s">
        <v>155</v>
      </c>
      <c r="BK301" s="219">
        <f>SUM(BK302:BK313)</f>
        <v>0</v>
      </c>
    </row>
    <row r="302" s="1" customFormat="1" ht="16.5" customHeight="1">
      <c r="B302" s="46"/>
      <c r="C302" s="222" t="s">
        <v>593</v>
      </c>
      <c r="D302" s="222" t="s">
        <v>157</v>
      </c>
      <c r="E302" s="223" t="s">
        <v>594</v>
      </c>
      <c r="F302" s="224" t="s">
        <v>595</v>
      </c>
      <c r="G302" s="225" t="s">
        <v>254</v>
      </c>
      <c r="H302" s="226">
        <v>32.100000000000001</v>
      </c>
      <c r="I302" s="227"/>
      <c r="J302" s="228">
        <f>ROUND(I302*H302,2)</f>
        <v>0</v>
      </c>
      <c r="K302" s="224" t="s">
        <v>23</v>
      </c>
      <c r="L302" s="72"/>
      <c r="M302" s="229" t="s">
        <v>23</v>
      </c>
      <c r="N302" s="230" t="s">
        <v>44</v>
      </c>
      <c r="O302" s="47"/>
      <c r="P302" s="231">
        <f>O302*H302</f>
        <v>0</v>
      </c>
      <c r="Q302" s="231">
        <v>0</v>
      </c>
      <c r="R302" s="231">
        <f>Q302*H302</f>
        <v>0</v>
      </c>
      <c r="S302" s="231">
        <v>0</v>
      </c>
      <c r="T302" s="232">
        <f>S302*H302</f>
        <v>0</v>
      </c>
      <c r="AR302" s="24" t="s">
        <v>239</v>
      </c>
      <c r="AT302" s="24" t="s">
        <v>157</v>
      </c>
      <c r="AU302" s="24" t="s">
        <v>83</v>
      </c>
      <c r="AY302" s="24" t="s">
        <v>155</v>
      </c>
      <c r="BE302" s="233">
        <f>IF(N302="základní",J302,0)</f>
        <v>0</v>
      </c>
      <c r="BF302" s="233">
        <f>IF(N302="snížená",J302,0)</f>
        <v>0</v>
      </c>
      <c r="BG302" s="233">
        <f>IF(N302="zákl. přenesená",J302,0)</f>
        <v>0</v>
      </c>
      <c r="BH302" s="233">
        <f>IF(N302="sníž. přenesená",J302,0)</f>
        <v>0</v>
      </c>
      <c r="BI302" s="233">
        <f>IF(N302="nulová",J302,0)</f>
        <v>0</v>
      </c>
      <c r="BJ302" s="24" t="s">
        <v>81</v>
      </c>
      <c r="BK302" s="233">
        <f>ROUND(I302*H302,2)</f>
        <v>0</v>
      </c>
      <c r="BL302" s="24" t="s">
        <v>239</v>
      </c>
      <c r="BM302" s="24" t="s">
        <v>596</v>
      </c>
    </row>
    <row r="303" s="11" customFormat="1">
      <c r="B303" s="234"/>
      <c r="C303" s="235"/>
      <c r="D303" s="236" t="s">
        <v>164</v>
      </c>
      <c r="E303" s="237" t="s">
        <v>23</v>
      </c>
      <c r="F303" s="238" t="s">
        <v>597</v>
      </c>
      <c r="G303" s="235"/>
      <c r="H303" s="239">
        <v>32.100000000000001</v>
      </c>
      <c r="I303" s="240"/>
      <c r="J303" s="235"/>
      <c r="K303" s="235"/>
      <c r="L303" s="241"/>
      <c r="M303" s="242"/>
      <c r="N303" s="243"/>
      <c r="O303" s="243"/>
      <c r="P303" s="243"/>
      <c r="Q303" s="243"/>
      <c r="R303" s="243"/>
      <c r="S303" s="243"/>
      <c r="T303" s="244"/>
      <c r="AT303" s="245" t="s">
        <v>164</v>
      </c>
      <c r="AU303" s="245" t="s">
        <v>83</v>
      </c>
      <c r="AV303" s="11" t="s">
        <v>83</v>
      </c>
      <c r="AW303" s="11" t="s">
        <v>36</v>
      </c>
      <c r="AX303" s="11" t="s">
        <v>81</v>
      </c>
      <c r="AY303" s="245" t="s">
        <v>155</v>
      </c>
    </row>
    <row r="304" s="1" customFormat="1" ht="51" customHeight="1">
      <c r="B304" s="46"/>
      <c r="C304" s="222" t="s">
        <v>598</v>
      </c>
      <c r="D304" s="222" t="s">
        <v>157</v>
      </c>
      <c r="E304" s="223" t="s">
        <v>599</v>
      </c>
      <c r="F304" s="224" t="s">
        <v>600</v>
      </c>
      <c r="G304" s="225" t="s">
        <v>318</v>
      </c>
      <c r="H304" s="226">
        <v>1</v>
      </c>
      <c r="I304" s="227"/>
      <c r="J304" s="228">
        <f>ROUND(I304*H304,2)</f>
        <v>0</v>
      </c>
      <c r="K304" s="224" t="s">
        <v>23</v>
      </c>
      <c r="L304" s="72"/>
      <c r="M304" s="229" t="s">
        <v>23</v>
      </c>
      <c r="N304" s="230" t="s">
        <v>44</v>
      </c>
      <c r="O304" s="47"/>
      <c r="P304" s="231">
        <f>O304*H304</f>
        <v>0</v>
      </c>
      <c r="Q304" s="231">
        <v>0</v>
      </c>
      <c r="R304" s="231">
        <f>Q304*H304</f>
        <v>0</v>
      </c>
      <c r="S304" s="231">
        <v>0</v>
      </c>
      <c r="T304" s="232">
        <f>S304*H304</f>
        <v>0</v>
      </c>
      <c r="AR304" s="24" t="s">
        <v>239</v>
      </c>
      <c r="AT304" s="24" t="s">
        <v>157</v>
      </c>
      <c r="AU304" s="24" t="s">
        <v>83</v>
      </c>
      <c r="AY304" s="24" t="s">
        <v>155</v>
      </c>
      <c r="BE304" s="233">
        <f>IF(N304="základní",J304,0)</f>
        <v>0</v>
      </c>
      <c r="BF304" s="233">
        <f>IF(N304="snížená",J304,0)</f>
        <v>0</v>
      </c>
      <c r="BG304" s="233">
        <f>IF(N304="zákl. přenesená",J304,0)</f>
        <v>0</v>
      </c>
      <c r="BH304" s="233">
        <f>IF(N304="sníž. přenesená",J304,0)</f>
        <v>0</v>
      </c>
      <c r="BI304" s="233">
        <f>IF(N304="nulová",J304,0)</f>
        <v>0</v>
      </c>
      <c r="BJ304" s="24" t="s">
        <v>81</v>
      </c>
      <c r="BK304" s="233">
        <f>ROUND(I304*H304,2)</f>
        <v>0</v>
      </c>
      <c r="BL304" s="24" t="s">
        <v>239</v>
      </c>
      <c r="BM304" s="24" t="s">
        <v>601</v>
      </c>
    </row>
    <row r="305" s="1" customFormat="1" ht="16.5" customHeight="1">
      <c r="B305" s="46"/>
      <c r="C305" s="222" t="s">
        <v>602</v>
      </c>
      <c r="D305" s="222" t="s">
        <v>157</v>
      </c>
      <c r="E305" s="223" t="s">
        <v>603</v>
      </c>
      <c r="F305" s="224" t="s">
        <v>604</v>
      </c>
      <c r="G305" s="225" t="s">
        <v>254</v>
      </c>
      <c r="H305" s="226">
        <v>5.4000000000000004</v>
      </c>
      <c r="I305" s="227"/>
      <c r="J305" s="228">
        <f>ROUND(I305*H305,2)</f>
        <v>0</v>
      </c>
      <c r="K305" s="224" t="s">
        <v>23</v>
      </c>
      <c r="L305" s="72"/>
      <c r="M305" s="229" t="s">
        <v>23</v>
      </c>
      <c r="N305" s="230" t="s">
        <v>44</v>
      </c>
      <c r="O305" s="47"/>
      <c r="P305" s="231">
        <f>O305*H305</f>
        <v>0</v>
      </c>
      <c r="Q305" s="231">
        <v>0</v>
      </c>
      <c r="R305" s="231">
        <f>Q305*H305</f>
        <v>0</v>
      </c>
      <c r="S305" s="231">
        <v>0</v>
      </c>
      <c r="T305" s="232">
        <f>S305*H305</f>
        <v>0</v>
      </c>
      <c r="AR305" s="24" t="s">
        <v>239</v>
      </c>
      <c r="AT305" s="24" t="s">
        <v>157</v>
      </c>
      <c r="AU305" s="24" t="s">
        <v>83</v>
      </c>
      <c r="AY305" s="24" t="s">
        <v>155</v>
      </c>
      <c r="BE305" s="233">
        <f>IF(N305="základní",J305,0)</f>
        <v>0</v>
      </c>
      <c r="BF305" s="233">
        <f>IF(N305="snížená",J305,0)</f>
        <v>0</v>
      </c>
      <c r="BG305" s="233">
        <f>IF(N305="zákl. přenesená",J305,0)</f>
        <v>0</v>
      </c>
      <c r="BH305" s="233">
        <f>IF(N305="sníž. přenesená",J305,0)</f>
        <v>0</v>
      </c>
      <c r="BI305" s="233">
        <f>IF(N305="nulová",J305,0)</f>
        <v>0</v>
      </c>
      <c r="BJ305" s="24" t="s">
        <v>81</v>
      </c>
      <c r="BK305" s="233">
        <f>ROUND(I305*H305,2)</f>
        <v>0</v>
      </c>
      <c r="BL305" s="24" t="s">
        <v>239</v>
      </c>
      <c r="BM305" s="24" t="s">
        <v>605</v>
      </c>
    </row>
    <row r="306" s="1" customFormat="1" ht="25.5" customHeight="1">
      <c r="B306" s="46"/>
      <c r="C306" s="222" t="s">
        <v>606</v>
      </c>
      <c r="D306" s="222" t="s">
        <v>157</v>
      </c>
      <c r="E306" s="223" t="s">
        <v>607</v>
      </c>
      <c r="F306" s="224" t="s">
        <v>608</v>
      </c>
      <c r="G306" s="225" t="s">
        <v>188</v>
      </c>
      <c r="H306" s="226">
        <v>14.704000000000001</v>
      </c>
      <c r="I306" s="227"/>
      <c r="J306" s="228">
        <f>ROUND(I306*H306,2)</f>
        <v>0</v>
      </c>
      <c r="K306" s="224" t="s">
        <v>161</v>
      </c>
      <c r="L306" s="72"/>
      <c r="M306" s="229" t="s">
        <v>23</v>
      </c>
      <c r="N306" s="230" t="s">
        <v>44</v>
      </c>
      <c r="O306" s="47"/>
      <c r="P306" s="231">
        <f>O306*H306</f>
        <v>0</v>
      </c>
      <c r="Q306" s="231">
        <v>0</v>
      </c>
      <c r="R306" s="231">
        <f>Q306*H306</f>
        <v>0</v>
      </c>
      <c r="S306" s="231">
        <v>0</v>
      </c>
      <c r="T306" s="232">
        <f>S306*H306</f>
        <v>0</v>
      </c>
      <c r="AR306" s="24" t="s">
        <v>239</v>
      </c>
      <c r="AT306" s="24" t="s">
        <v>157</v>
      </c>
      <c r="AU306" s="24" t="s">
        <v>83</v>
      </c>
      <c r="AY306" s="24" t="s">
        <v>155</v>
      </c>
      <c r="BE306" s="233">
        <f>IF(N306="základní",J306,0)</f>
        <v>0</v>
      </c>
      <c r="BF306" s="233">
        <f>IF(N306="snížená",J306,0)</f>
        <v>0</v>
      </c>
      <c r="BG306" s="233">
        <f>IF(N306="zákl. přenesená",J306,0)</f>
        <v>0</v>
      </c>
      <c r="BH306" s="233">
        <f>IF(N306="sníž. přenesená",J306,0)</f>
        <v>0</v>
      </c>
      <c r="BI306" s="233">
        <f>IF(N306="nulová",J306,0)</f>
        <v>0</v>
      </c>
      <c r="BJ306" s="24" t="s">
        <v>81</v>
      </c>
      <c r="BK306" s="233">
        <f>ROUND(I306*H306,2)</f>
        <v>0</v>
      </c>
      <c r="BL306" s="24" t="s">
        <v>239</v>
      </c>
      <c r="BM306" s="24" t="s">
        <v>609</v>
      </c>
    </row>
    <row r="307" s="11" customFormat="1">
      <c r="B307" s="234"/>
      <c r="C307" s="235"/>
      <c r="D307" s="236" t="s">
        <v>164</v>
      </c>
      <c r="E307" s="237" t="s">
        <v>23</v>
      </c>
      <c r="F307" s="238" t="s">
        <v>610</v>
      </c>
      <c r="G307" s="235"/>
      <c r="H307" s="239">
        <v>14.704000000000001</v>
      </c>
      <c r="I307" s="240"/>
      <c r="J307" s="235"/>
      <c r="K307" s="235"/>
      <c r="L307" s="241"/>
      <c r="M307" s="242"/>
      <c r="N307" s="243"/>
      <c r="O307" s="243"/>
      <c r="P307" s="243"/>
      <c r="Q307" s="243"/>
      <c r="R307" s="243"/>
      <c r="S307" s="243"/>
      <c r="T307" s="244"/>
      <c r="AT307" s="245" t="s">
        <v>164</v>
      </c>
      <c r="AU307" s="245" t="s">
        <v>83</v>
      </c>
      <c r="AV307" s="11" t="s">
        <v>83</v>
      </c>
      <c r="AW307" s="11" t="s">
        <v>36</v>
      </c>
      <c r="AX307" s="11" t="s">
        <v>81</v>
      </c>
      <c r="AY307" s="245" t="s">
        <v>155</v>
      </c>
    </row>
    <row r="308" s="1" customFormat="1" ht="16.5" customHeight="1">
      <c r="B308" s="46"/>
      <c r="C308" s="267" t="s">
        <v>611</v>
      </c>
      <c r="D308" s="267" t="s">
        <v>221</v>
      </c>
      <c r="E308" s="268" t="s">
        <v>612</v>
      </c>
      <c r="F308" s="269" t="s">
        <v>613</v>
      </c>
      <c r="G308" s="270" t="s">
        <v>188</v>
      </c>
      <c r="H308" s="271">
        <v>17.645</v>
      </c>
      <c r="I308" s="272"/>
      <c r="J308" s="273">
        <f>ROUND(I308*H308,2)</f>
        <v>0</v>
      </c>
      <c r="K308" s="269" t="s">
        <v>161</v>
      </c>
      <c r="L308" s="274"/>
      <c r="M308" s="275" t="s">
        <v>23</v>
      </c>
      <c r="N308" s="276" t="s">
        <v>44</v>
      </c>
      <c r="O308" s="47"/>
      <c r="P308" s="231">
        <f>O308*H308</f>
        <v>0</v>
      </c>
      <c r="Q308" s="231">
        <v>0.0073499999999999998</v>
      </c>
      <c r="R308" s="231">
        <f>Q308*H308</f>
        <v>0.12969074999999999</v>
      </c>
      <c r="S308" s="231">
        <v>0</v>
      </c>
      <c r="T308" s="232">
        <f>S308*H308</f>
        <v>0</v>
      </c>
      <c r="AR308" s="24" t="s">
        <v>327</v>
      </c>
      <c r="AT308" s="24" t="s">
        <v>221</v>
      </c>
      <c r="AU308" s="24" t="s">
        <v>83</v>
      </c>
      <c r="AY308" s="24" t="s">
        <v>155</v>
      </c>
      <c r="BE308" s="233">
        <f>IF(N308="základní",J308,0)</f>
        <v>0</v>
      </c>
      <c r="BF308" s="233">
        <f>IF(N308="snížená",J308,0)</f>
        <v>0</v>
      </c>
      <c r="BG308" s="233">
        <f>IF(N308="zákl. přenesená",J308,0)</f>
        <v>0</v>
      </c>
      <c r="BH308" s="233">
        <f>IF(N308="sníž. přenesená",J308,0)</f>
        <v>0</v>
      </c>
      <c r="BI308" s="233">
        <f>IF(N308="nulová",J308,0)</f>
        <v>0</v>
      </c>
      <c r="BJ308" s="24" t="s">
        <v>81</v>
      </c>
      <c r="BK308" s="233">
        <f>ROUND(I308*H308,2)</f>
        <v>0</v>
      </c>
      <c r="BL308" s="24" t="s">
        <v>239</v>
      </c>
      <c r="BM308" s="24" t="s">
        <v>614</v>
      </c>
    </row>
    <row r="309" s="11" customFormat="1">
      <c r="B309" s="234"/>
      <c r="C309" s="235"/>
      <c r="D309" s="236" t="s">
        <v>164</v>
      </c>
      <c r="E309" s="235"/>
      <c r="F309" s="238" t="s">
        <v>615</v>
      </c>
      <c r="G309" s="235"/>
      <c r="H309" s="239">
        <v>17.645</v>
      </c>
      <c r="I309" s="240"/>
      <c r="J309" s="235"/>
      <c r="K309" s="235"/>
      <c r="L309" s="241"/>
      <c r="M309" s="242"/>
      <c r="N309" s="243"/>
      <c r="O309" s="243"/>
      <c r="P309" s="243"/>
      <c r="Q309" s="243"/>
      <c r="R309" s="243"/>
      <c r="S309" s="243"/>
      <c r="T309" s="244"/>
      <c r="AT309" s="245" t="s">
        <v>164</v>
      </c>
      <c r="AU309" s="245" t="s">
        <v>83</v>
      </c>
      <c r="AV309" s="11" t="s">
        <v>83</v>
      </c>
      <c r="AW309" s="11" t="s">
        <v>6</v>
      </c>
      <c r="AX309" s="11" t="s">
        <v>81</v>
      </c>
      <c r="AY309" s="245" t="s">
        <v>155</v>
      </c>
    </row>
    <row r="310" s="1" customFormat="1" ht="16.5" customHeight="1">
      <c r="B310" s="46"/>
      <c r="C310" s="222" t="s">
        <v>616</v>
      </c>
      <c r="D310" s="222" t="s">
        <v>157</v>
      </c>
      <c r="E310" s="223" t="s">
        <v>617</v>
      </c>
      <c r="F310" s="224" t="s">
        <v>618</v>
      </c>
      <c r="G310" s="225" t="s">
        <v>188</v>
      </c>
      <c r="H310" s="226">
        <v>21.960000000000001</v>
      </c>
      <c r="I310" s="227"/>
      <c r="J310" s="228">
        <f>ROUND(I310*H310,2)</f>
        <v>0</v>
      </c>
      <c r="K310" s="224" t="s">
        <v>161</v>
      </c>
      <c r="L310" s="72"/>
      <c r="M310" s="229" t="s">
        <v>23</v>
      </c>
      <c r="N310" s="230" t="s">
        <v>44</v>
      </c>
      <c r="O310" s="47"/>
      <c r="P310" s="231">
        <f>O310*H310</f>
        <v>0</v>
      </c>
      <c r="Q310" s="231">
        <v>0</v>
      </c>
      <c r="R310" s="231">
        <f>Q310*H310</f>
        <v>0</v>
      </c>
      <c r="S310" s="231">
        <v>0.01098</v>
      </c>
      <c r="T310" s="232">
        <f>S310*H310</f>
        <v>0.24112080000000002</v>
      </c>
      <c r="AR310" s="24" t="s">
        <v>239</v>
      </c>
      <c r="AT310" s="24" t="s">
        <v>157</v>
      </c>
      <c r="AU310" s="24" t="s">
        <v>83</v>
      </c>
      <c r="AY310" s="24" t="s">
        <v>155</v>
      </c>
      <c r="BE310" s="233">
        <f>IF(N310="základní",J310,0)</f>
        <v>0</v>
      </c>
      <c r="BF310" s="233">
        <f>IF(N310="snížená",J310,0)</f>
        <v>0</v>
      </c>
      <c r="BG310" s="233">
        <f>IF(N310="zákl. přenesená",J310,0)</f>
        <v>0</v>
      </c>
      <c r="BH310" s="233">
        <f>IF(N310="sníž. přenesená",J310,0)</f>
        <v>0</v>
      </c>
      <c r="BI310" s="233">
        <f>IF(N310="nulová",J310,0)</f>
        <v>0</v>
      </c>
      <c r="BJ310" s="24" t="s">
        <v>81</v>
      </c>
      <c r="BK310" s="233">
        <f>ROUND(I310*H310,2)</f>
        <v>0</v>
      </c>
      <c r="BL310" s="24" t="s">
        <v>239</v>
      </c>
      <c r="BM310" s="24" t="s">
        <v>619</v>
      </c>
    </row>
    <row r="311" s="11" customFormat="1">
      <c r="B311" s="234"/>
      <c r="C311" s="235"/>
      <c r="D311" s="236" t="s">
        <v>164</v>
      </c>
      <c r="E311" s="237" t="s">
        <v>23</v>
      </c>
      <c r="F311" s="238" t="s">
        <v>620</v>
      </c>
      <c r="G311" s="235"/>
      <c r="H311" s="239">
        <v>21.960000000000001</v>
      </c>
      <c r="I311" s="240"/>
      <c r="J311" s="235"/>
      <c r="K311" s="235"/>
      <c r="L311" s="241"/>
      <c r="M311" s="242"/>
      <c r="N311" s="243"/>
      <c r="O311" s="243"/>
      <c r="P311" s="243"/>
      <c r="Q311" s="243"/>
      <c r="R311" s="243"/>
      <c r="S311" s="243"/>
      <c r="T311" s="244"/>
      <c r="AT311" s="245" t="s">
        <v>164</v>
      </c>
      <c r="AU311" s="245" t="s">
        <v>83</v>
      </c>
      <c r="AV311" s="11" t="s">
        <v>83</v>
      </c>
      <c r="AW311" s="11" t="s">
        <v>36</v>
      </c>
      <c r="AX311" s="11" t="s">
        <v>81</v>
      </c>
      <c r="AY311" s="245" t="s">
        <v>155</v>
      </c>
    </row>
    <row r="312" s="1" customFormat="1" ht="38.25" customHeight="1">
      <c r="B312" s="46"/>
      <c r="C312" s="222" t="s">
        <v>621</v>
      </c>
      <c r="D312" s="222" t="s">
        <v>157</v>
      </c>
      <c r="E312" s="223" t="s">
        <v>622</v>
      </c>
      <c r="F312" s="224" t="s">
        <v>623</v>
      </c>
      <c r="G312" s="225" t="s">
        <v>478</v>
      </c>
      <c r="H312" s="226">
        <v>0.13</v>
      </c>
      <c r="I312" s="227"/>
      <c r="J312" s="228">
        <f>ROUND(I312*H312,2)</f>
        <v>0</v>
      </c>
      <c r="K312" s="224" t="s">
        <v>161</v>
      </c>
      <c r="L312" s="72"/>
      <c r="M312" s="229" t="s">
        <v>23</v>
      </c>
      <c r="N312" s="230" t="s">
        <v>44</v>
      </c>
      <c r="O312" s="47"/>
      <c r="P312" s="231">
        <f>O312*H312</f>
        <v>0</v>
      </c>
      <c r="Q312" s="231">
        <v>0</v>
      </c>
      <c r="R312" s="231">
        <f>Q312*H312</f>
        <v>0</v>
      </c>
      <c r="S312" s="231">
        <v>0</v>
      </c>
      <c r="T312" s="232">
        <f>S312*H312</f>
        <v>0</v>
      </c>
      <c r="AR312" s="24" t="s">
        <v>239</v>
      </c>
      <c r="AT312" s="24" t="s">
        <v>157</v>
      </c>
      <c r="AU312" s="24" t="s">
        <v>83</v>
      </c>
      <c r="AY312" s="24" t="s">
        <v>155</v>
      </c>
      <c r="BE312" s="233">
        <f>IF(N312="základní",J312,0)</f>
        <v>0</v>
      </c>
      <c r="BF312" s="233">
        <f>IF(N312="snížená",J312,0)</f>
        <v>0</v>
      </c>
      <c r="BG312" s="233">
        <f>IF(N312="zákl. přenesená",J312,0)</f>
        <v>0</v>
      </c>
      <c r="BH312" s="233">
        <f>IF(N312="sníž. přenesená",J312,0)</f>
        <v>0</v>
      </c>
      <c r="BI312" s="233">
        <f>IF(N312="nulová",J312,0)</f>
        <v>0</v>
      </c>
      <c r="BJ312" s="24" t="s">
        <v>81</v>
      </c>
      <c r="BK312" s="233">
        <f>ROUND(I312*H312,2)</f>
        <v>0</v>
      </c>
      <c r="BL312" s="24" t="s">
        <v>239</v>
      </c>
      <c r="BM312" s="24" t="s">
        <v>624</v>
      </c>
    </row>
    <row r="313" s="1" customFormat="1" ht="38.25" customHeight="1">
      <c r="B313" s="46"/>
      <c r="C313" s="222" t="s">
        <v>625</v>
      </c>
      <c r="D313" s="222" t="s">
        <v>157</v>
      </c>
      <c r="E313" s="223" t="s">
        <v>626</v>
      </c>
      <c r="F313" s="224" t="s">
        <v>627</v>
      </c>
      <c r="G313" s="225" t="s">
        <v>478</v>
      </c>
      <c r="H313" s="226">
        <v>0.13</v>
      </c>
      <c r="I313" s="227"/>
      <c r="J313" s="228">
        <f>ROUND(I313*H313,2)</f>
        <v>0</v>
      </c>
      <c r="K313" s="224" t="s">
        <v>161</v>
      </c>
      <c r="L313" s="72"/>
      <c r="M313" s="229" t="s">
        <v>23</v>
      </c>
      <c r="N313" s="230" t="s">
        <v>44</v>
      </c>
      <c r="O313" s="47"/>
      <c r="P313" s="231">
        <f>O313*H313</f>
        <v>0</v>
      </c>
      <c r="Q313" s="231">
        <v>0</v>
      </c>
      <c r="R313" s="231">
        <f>Q313*H313</f>
        <v>0</v>
      </c>
      <c r="S313" s="231">
        <v>0</v>
      </c>
      <c r="T313" s="232">
        <f>S313*H313</f>
        <v>0</v>
      </c>
      <c r="AR313" s="24" t="s">
        <v>239</v>
      </c>
      <c r="AT313" s="24" t="s">
        <v>157</v>
      </c>
      <c r="AU313" s="24" t="s">
        <v>83</v>
      </c>
      <c r="AY313" s="24" t="s">
        <v>155</v>
      </c>
      <c r="BE313" s="233">
        <f>IF(N313="základní",J313,0)</f>
        <v>0</v>
      </c>
      <c r="BF313" s="233">
        <f>IF(N313="snížená",J313,0)</f>
        <v>0</v>
      </c>
      <c r="BG313" s="233">
        <f>IF(N313="zákl. přenesená",J313,0)</f>
        <v>0</v>
      </c>
      <c r="BH313" s="233">
        <f>IF(N313="sníž. přenesená",J313,0)</f>
        <v>0</v>
      </c>
      <c r="BI313" s="233">
        <f>IF(N313="nulová",J313,0)</f>
        <v>0</v>
      </c>
      <c r="BJ313" s="24" t="s">
        <v>81</v>
      </c>
      <c r="BK313" s="233">
        <f>ROUND(I313*H313,2)</f>
        <v>0</v>
      </c>
      <c r="BL313" s="24" t="s">
        <v>239</v>
      </c>
      <c r="BM313" s="24" t="s">
        <v>628</v>
      </c>
    </row>
    <row r="314" s="10" customFormat="1" ht="29.88" customHeight="1">
      <c r="B314" s="206"/>
      <c r="C314" s="207"/>
      <c r="D314" s="208" t="s">
        <v>72</v>
      </c>
      <c r="E314" s="220" t="s">
        <v>629</v>
      </c>
      <c r="F314" s="220" t="s">
        <v>630</v>
      </c>
      <c r="G314" s="207"/>
      <c r="H314" s="207"/>
      <c r="I314" s="210"/>
      <c r="J314" s="221">
        <f>BK314</f>
        <v>0</v>
      </c>
      <c r="K314" s="207"/>
      <c r="L314" s="212"/>
      <c r="M314" s="213"/>
      <c r="N314" s="214"/>
      <c r="O314" s="214"/>
      <c r="P314" s="215">
        <f>SUM(P315:P320)</f>
        <v>0</v>
      </c>
      <c r="Q314" s="214"/>
      <c r="R314" s="215">
        <f>SUM(R315:R320)</f>
        <v>0</v>
      </c>
      <c r="S314" s="214"/>
      <c r="T314" s="216">
        <f>SUM(T315:T320)</f>
        <v>0</v>
      </c>
      <c r="AR314" s="217" t="s">
        <v>83</v>
      </c>
      <c r="AT314" s="218" t="s">
        <v>72</v>
      </c>
      <c r="AU314" s="218" t="s">
        <v>81</v>
      </c>
      <c r="AY314" s="217" t="s">
        <v>155</v>
      </c>
      <c r="BK314" s="219">
        <f>SUM(BK315:BK320)</f>
        <v>0</v>
      </c>
    </row>
    <row r="315" s="1" customFormat="1" ht="16.5" customHeight="1">
      <c r="B315" s="46"/>
      <c r="C315" s="222" t="s">
        <v>631</v>
      </c>
      <c r="D315" s="222" t="s">
        <v>157</v>
      </c>
      <c r="E315" s="223" t="s">
        <v>632</v>
      </c>
      <c r="F315" s="224" t="s">
        <v>633</v>
      </c>
      <c r="G315" s="225" t="s">
        <v>318</v>
      </c>
      <c r="H315" s="226">
        <v>3</v>
      </c>
      <c r="I315" s="227"/>
      <c r="J315" s="228">
        <f>ROUND(I315*H315,2)</f>
        <v>0</v>
      </c>
      <c r="K315" s="224" t="s">
        <v>23</v>
      </c>
      <c r="L315" s="72"/>
      <c r="M315" s="229" t="s">
        <v>23</v>
      </c>
      <c r="N315" s="230" t="s">
        <v>44</v>
      </c>
      <c r="O315" s="47"/>
      <c r="P315" s="231">
        <f>O315*H315</f>
        <v>0</v>
      </c>
      <c r="Q315" s="231">
        <v>0</v>
      </c>
      <c r="R315" s="231">
        <f>Q315*H315</f>
        <v>0</v>
      </c>
      <c r="S315" s="231">
        <v>0</v>
      </c>
      <c r="T315" s="232">
        <f>S315*H315</f>
        <v>0</v>
      </c>
      <c r="AR315" s="24" t="s">
        <v>239</v>
      </c>
      <c r="AT315" s="24" t="s">
        <v>157</v>
      </c>
      <c r="AU315" s="24" t="s">
        <v>83</v>
      </c>
      <c r="AY315" s="24" t="s">
        <v>155</v>
      </c>
      <c r="BE315" s="233">
        <f>IF(N315="základní",J315,0)</f>
        <v>0</v>
      </c>
      <c r="BF315" s="233">
        <f>IF(N315="snížená",J315,0)</f>
        <v>0</v>
      </c>
      <c r="BG315" s="233">
        <f>IF(N315="zákl. přenesená",J315,0)</f>
        <v>0</v>
      </c>
      <c r="BH315" s="233">
        <f>IF(N315="sníž. přenesená",J315,0)</f>
        <v>0</v>
      </c>
      <c r="BI315" s="233">
        <f>IF(N315="nulová",J315,0)</f>
        <v>0</v>
      </c>
      <c r="BJ315" s="24" t="s">
        <v>81</v>
      </c>
      <c r="BK315" s="233">
        <f>ROUND(I315*H315,2)</f>
        <v>0</v>
      </c>
      <c r="BL315" s="24" t="s">
        <v>239</v>
      </c>
      <c r="BM315" s="24" t="s">
        <v>634</v>
      </c>
    </row>
    <row r="316" s="1" customFormat="1" ht="38.25" customHeight="1">
      <c r="B316" s="46"/>
      <c r="C316" s="222" t="s">
        <v>635</v>
      </c>
      <c r="D316" s="222" t="s">
        <v>157</v>
      </c>
      <c r="E316" s="223" t="s">
        <v>636</v>
      </c>
      <c r="F316" s="224" t="s">
        <v>637</v>
      </c>
      <c r="G316" s="225" t="s">
        <v>318</v>
      </c>
      <c r="H316" s="226">
        <v>3</v>
      </c>
      <c r="I316" s="227"/>
      <c r="J316" s="228">
        <f>ROUND(I316*H316,2)</f>
        <v>0</v>
      </c>
      <c r="K316" s="224" t="s">
        <v>23</v>
      </c>
      <c r="L316" s="72"/>
      <c r="M316" s="229" t="s">
        <v>23</v>
      </c>
      <c r="N316" s="230" t="s">
        <v>44</v>
      </c>
      <c r="O316" s="47"/>
      <c r="P316" s="231">
        <f>O316*H316</f>
        <v>0</v>
      </c>
      <c r="Q316" s="231">
        <v>0</v>
      </c>
      <c r="R316" s="231">
        <f>Q316*H316</f>
        <v>0</v>
      </c>
      <c r="S316" s="231">
        <v>0</v>
      </c>
      <c r="T316" s="232">
        <f>S316*H316</f>
        <v>0</v>
      </c>
      <c r="AR316" s="24" t="s">
        <v>239</v>
      </c>
      <c r="AT316" s="24" t="s">
        <v>157</v>
      </c>
      <c r="AU316" s="24" t="s">
        <v>83</v>
      </c>
      <c r="AY316" s="24" t="s">
        <v>155</v>
      </c>
      <c r="BE316" s="233">
        <f>IF(N316="základní",J316,0)</f>
        <v>0</v>
      </c>
      <c r="BF316" s="233">
        <f>IF(N316="snížená",J316,0)</f>
        <v>0</v>
      </c>
      <c r="BG316" s="233">
        <f>IF(N316="zákl. přenesená",J316,0)</f>
        <v>0</v>
      </c>
      <c r="BH316" s="233">
        <f>IF(N316="sníž. přenesená",J316,0)</f>
        <v>0</v>
      </c>
      <c r="BI316" s="233">
        <f>IF(N316="nulová",J316,0)</f>
        <v>0</v>
      </c>
      <c r="BJ316" s="24" t="s">
        <v>81</v>
      </c>
      <c r="BK316" s="233">
        <f>ROUND(I316*H316,2)</f>
        <v>0</v>
      </c>
      <c r="BL316" s="24" t="s">
        <v>239</v>
      </c>
      <c r="BM316" s="24" t="s">
        <v>638</v>
      </c>
    </row>
    <row r="317" s="1" customFormat="1" ht="25.5" customHeight="1">
      <c r="B317" s="46"/>
      <c r="C317" s="222" t="s">
        <v>639</v>
      </c>
      <c r="D317" s="222" t="s">
        <v>157</v>
      </c>
      <c r="E317" s="223" t="s">
        <v>640</v>
      </c>
      <c r="F317" s="224" t="s">
        <v>641</v>
      </c>
      <c r="G317" s="225" t="s">
        <v>318</v>
      </c>
      <c r="H317" s="226">
        <v>3</v>
      </c>
      <c r="I317" s="227"/>
      <c r="J317" s="228">
        <f>ROUND(I317*H317,2)</f>
        <v>0</v>
      </c>
      <c r="K317" s="224" t="s">
        <v>23</v>
      </c>
      <c r="L317" s="72"/>
      <c r="M317" s="229" t="s">
        <v>23</v>
      </c>
      <c r="N317" s="230" t="s">
        <v>44</v>
      </c>
      <c r="O317" s="47"/>
      <c r="P317" s="231">
        <f>O317*H317</f>
        <v>0</v>
      </c>
      <c r="Q317" s="231">
        <v>0</v>
      </c>
      <c r="R317" s="231">
        <f>Q317*H317</f>
        <v>0</v>
      </c>
      <c r="S317" s="231">
        <v>0</v>
      </c>
      <c r="T317" s="232">
        <f>S317*H317</f>
        <v>0</v>
      </c>
      <c r="AR317" s="24" t="s">
        <v>239</v>
      </c>
      <c r="AT317" s="24" t="s">
        <v>157</v>
      </c>
      <c r="AU317" s="24" t="s">
        <v>83</v>
      </c>
      <c r="AY317" s="24" t="s">
        <v>155</v>
      </c>
      <c r="BE317" s="233">
        <f>IF(N317="základní",J317,0)</f>
        <v>0</v>
      </c>
      <c r="BF317" s="233">
        <f>IF(N317="snížená",J317,0)</f>
        <v>0</v>
      </c>
      <c r="BG317" s="233">
        <f>IF(N317="zákl. přenesená",J317,0)</f>
        <v>0</v>
      </c>
      <c r="BH317" s="233">
        <f>IF(N317="sníž. přenesená",J317,0)</f>
        <v>0</v>
      </c>
      <c r="BI317" s="233">
        <f>IF(N317="nulová",J317,0)</f>
        <v>0</v>
      </c>
      <c r="BJ317" s="24" t="s">
        <v>81</v>
      </c>
      <c r="BK317" s="233">
        <f>ROUND(I317*H317,2)</f>
        <v>0</v>
      </c>
      <c r="BL317" s="24" t="s">
        <v>239</v>
      </c>
      <c r="BM317" s="24" t="s">
        <v>642</v>
      </c>
    </row>
    <row r="318" s="1" customFormat="1" ht="25.5" customHeight="1">
      <c r="B318" s="46"/>
      <c r="C318" s="222" t="s">
        <v>643</v>
      </c>
      <c r="D318" s="222" t="s">
        <v>157</v>
      </c>
      <c r="E318" s="223" t="s">
        <v>644</v>
      </c>
      <c r="F318" s="224" t="s">
        <v>645</v>
      </c>
      <c r="G318" s="225" t="s">
        <v>318</v>
      </c>
      <c r="H318" s="226">
        <v>2</v>
      </c>
      <c r="I318" s="227"/>
      <c r="J318" s="228">
        <f>ROUND(I318*H318,2)</f>
        <v>0</v>
      </c>
      <c r="K318" s="224" t="s">
        <v>23</v>
      </c>
      <c r="L318" s="72"/>
      <c r="M318" s="229" t="s">
        <v>23</v>
      </c>
      <c r="N318" s="230" t="s">
        <v>44</v>
      </c>
      <c r="O318" s="47"/>
      <c r="P318" s="231">
        <f>O318*H318</f>
        <v>0</v>
      </c>
      <c r="Q318" s="231">
        <v>0</v>
      </c>
      <c r="R318" s="231">
        <f>Q318*H318</f>
        <v>0</v>
      </c>
      <c r="S318" s="231">
        <v>0</v>
      </c>
      <c r="T318" s="232">
        <f>S318*H318</f>
        <v>0</v>
      </c>
      <c r="AR318" s="24" t="s">
        <v>239</v>
      </c>
      <c r="AT318" s="24" t="s">
        <v>157</v>
      </c>
      <c r="AU318" s="24" t="s">
        <v>83</v>
      </c>
      <c r="AY318" s="24" t="s">
        <v>155</v>
      </c>
      <c r="BE318" s="233">
        <f>IF(N318="základní",J318,0)</f>
        <v>0</v>
      </c>
      <c r="BF318" s="233">
        <f>IF(N318="snížená",J318,0)</f>
        <v>0</v>
      </c>
      <c r="BG318" s="233">
        <f>IF(N318="zákl. přenesená",J318,0)</f>
        <v>0</v>
      </c>
      <c r="BH318" s="233">
        <f>IF(N318="sníž. přenesená",J318,0)</f>
        <v>0</v>
      </c>
      <c r="BI318" s="233">
        <f>IF(N318="nulová",J318,0)</f>
        <v>0</v>
      </c>
      <c r="BJ318" s="24" t="s">
        <v>81</v>
      </c>
      <c r="BK318" s="233">
        <f>ROUND(I318*H318,2)</f>
        <v>0</v>
      </c>
      <c r="BL318" s="24" t="s">
        <v>239</v>
      </c>
      <c r="BM318" s="24" t="s">
        <v>646</v>
      </c>
    </row>
    <row r="319" s="1" customFormat="1" ht="25.5" customHeight="1">
      <c r="B319" s="46"/>
      <c r="C319" s="222" t="s">
        <v>647</v>
      </c>
      <c r="D319" s="222" t="s">
        <v>157</v>
      </c>
      <c r="E319" s="223" t="s">
        <v>648</v>
      </c>
      <c r="F319" s="224" t="s">
        <v>649</v>
      </c>
      <c r="G319" s="225" t="s">
        <v>318</v>
      </c>
      <c r="H319" s="226">
        <v>1</v>
      </c>
      <c r="I319" s="227"/>
      <c r="J319" s="228">
        <f>ROUND(I319*H319,2)</f>
        <v>0</v>
      </c>
      <c r="K319" s="224" t="s">
        <v>23</v>
      </c>
      <c r="L319" s="72"/>
      <c r="M319" s="229" t="s">
        <v>23</v>
      </c>
      <c r="N319" s="230" t="s">
        <v>44</v>
      </c>
      <c r="O319" s="47"/>
      <c r="P319" s="231">
        <f>O319*H319</f>
        <v>0</v>
      </c>
      <c r="Q319" s="231">
        <v>0</v>
      </c>
      <c r="R319" s="231">
        <f>Q319*H319</f>
        <v>0</v>
      </c>
      <c r="S319" s="231">
        <v>0</v>
      </c>
      <c r="T319" s="232">
        <f>S319*H319</f>
        <v>0</v>
      </c>
      <c r="AR319" s="24" t="s">
        <v>239</v>
      </c>
      <c r="AT319" s="24" t="s">
        <v>157</v>
      </c>
      <c r="AU319" s="24" t="s">
        <v>83</v>
      </c>
      <c r="AY319" s="24" t="s">
        <v>155</v>
      </c>
      <c r="BE319" s="233">
        <f>IF(N319="základní",J319,0)</f>
        <v>0</v>
      </c>
      <c r="BF319" s="233">
        <f>IF(N319="snížená",J319,0)</f>
        <v>0</v>
      </c>
      <c r="BG319" s="233">
        <f>IF(N319="zákl. přenesená",J319,0)</f>
        <v>0</v>
      </c>
      <c r="BH319" s="233">
        <f>IF(N319="sníž. přenesená",J319,0)</f>
        <v>0</v>
      </c>
      <c r="BI319" s="233">
        <f>IF(N319="nulová",J319,0)</f>
        <v>0</v>
      </c>
      <c r="BJ319" s="24" t="s">
        <v>81</v>
      </c>
      <c r="BK319" s="233">
        <f>ROUND(I319*H319,2)</f>
        <v>0</v>
      </c>
      <c r="BL319" s="24" t="s">
        <v>239</v>
      </c>
      <c r="BM319" s="24" t="s">
        <v>650</v>
      </c>
    </row>
    <row r="320" s="1" customFormat="1" ht="38.25" customHeight="1">
      <c r="B320" s="46"/>
      <c r="C320" s="222" t="s">
        <v>651</v>
      </c>
      <c r="D320" s="222" t="s">
        <v>157</v>
      </c>
      <c r="E320" s="223" t="s">
        <v>652</v>
      </c>
      <c r="F320" s="224" t="s">
        <v>653</v>
      </c>
      <c r="G320" s="225" t="s">
        <v>318</v>
      </c>
      <c r="H320" s="226">
        <v>1</v>
      </c>
      <c r="I320" s="227"/>
      <c r="J320" s="228">
        <f>ROUND(I320*H320,2)</f>
        <v>0</v>
      </c>
      <c r="K320" s="224" t="s">
        <v>23</v>
      </c>
      <c r="L320" s="72"/>
      <c r="M320" s="229" t="s">
        <v>23</v>
      </c>
      <c r="N320" s="230" t="s">
        <v>44</v>
      </c>
      <c r="O320" s="47"/>
      <c r="P320" s="231">
        <f>O320*H320</f>
        <v>0</v>
      </c>
      <c r="Q320" s="231">
        <v>0</v>
      </c>
      <c r="R320" s="231">
        <f>Q320*H320</f>
        <v>0</v>
      </c>
      <c r="S320" s="231">
        <v>0</v>
      </c>
      <c r="T320" s="232">
        <f>S320*H320</f>
        <v>0</v>
      </c>
      <c r="AR320" s="24" t="s">
        <v>239</v>
      </c>
      <c r="AT320" s="24" t="s">
        <v>157</v>
      </c>
      <c r="AU320" s="24" t="s">
        <v>83</v>
      </c>
      <c r="AY320" s="24" t="s">
        <v>155</v>
      </c>
      <c r="BE320" s="233">
        <f>IF(N320="základní",J320,0)</f>
        <v>0</v>
      </c>
      <c r="BF320" s="233">
        <f>IF(N320="snížená",J320,0)</f>
        <v>0</v>
      </c>
      <c r="BG320" s="233">
        <f>IF(N320="zákl. přenesená",J320,0)</f>
        <v>0</v>
      </c>
      <c r="BH320" s="233">
        <f>IF(N320="sníž. přenesená",J320,0)</f>
        <v>0</v>
      </c>
      <c r="BI320" s="233">
        <f>IF(N320="nulová",J320,0)</f>
        <v>0</v>
      </c>
      <c r="BJ320" s="24" t="s">
        <v>81</v>
      </c>
      <c r="BK320" s="233">
        <f>ROUND(I320*H320,2)</f>
        <v>0</v>
      </c>
      <c r="BL320" s="24" t="s">
        <v>239</v>
      </c>
      <c r="BM320" s="24" t="s">
        <v>654</v>
      </c>
    </row>
    <row r="321" s="10" customFormat="1" ht="29.88" customHeight="1">
      <c r="B321" s="206"/>
      <c r="C321" s="207"/>
      <c r="D321" s="208" t="s">
        <v>72</v>
      </c>
      <c r="E321" s="220" t="s">
        <v>655</v>
      </c>
      <c r="F321" s="220" t="s">
        <v>656</v>
      </c>
      <c r="G321" s="207"/>
      <c r="H321" s="207"/>
      <c r="I321" s="210"/>
      <c r="J321" s="221">
        <f>BK321</f>
        <v>0</v>
      </c>
      <c r="K321" s="207"/>
      <c r="L321" s="212"/>
      <c r="M321" s="213"/>
      <c r="N321" s="214"/>
      <c r="O321" s="214"/>
      <c r="P321" s="215">
        <f>SUM(P322:P324)</f>
        <v>0</v>
      </c>
      <c r="Q321" s="214"/>
      <c r="R321" s="215">
        <f>SUM(R322:R324)</f>
        <v>0.01078956</v>
      </c>
      <c r="S321" s="214"/>
      <c r="T321" s="216">
        <f>SUM(T322:T324)</f>
        <v>0</v>
      </c>
      <c r="AR321" s="217" t="s">
        <v>83</v>
      </c>
      <c r="AT321" s="218" t="s">
        <v>72</v>
      </c>
      <c r="AU321" s="218" t="s">
        <v>81</v>
      </c>
      <c r="AY321" s="217" t="s">
        <v>155</v>
      </c>
      <c r="BK321" s="219">
        <f>SUM(BK322:BK324)</f>
        <v>0</v>
      </c>
    </row>
    <row r="322" s="1" customFormat="1" ht="16.5" customHeight="1">
      <c r="B322" s="46"/>
      <c r="C322" s="222" t="s">
        <v>657</v>
      </c>
      <c r="D322" s="222" t="s">
        <v>157</v>
      </c>
      <c r="E322" s="223" t="s">
        <v>658</v>
      </c>
      <c r="F322" s="224" t="s">
        <v>659</v>
      </c>
      <c r="G322" s="225" t="s">
        <v>188</v>
      </c>
      <c r="H322" s="226">
        <v>21.120000000000001</v>
      </c>
      <c r="I322" s="227"/>
      <c r="J322" s="228">
        <f>ROUND(I322*H322,2)</f>
        <v>0</v>
      </c>
      <c r="K322" s="224" t="s">
        <v>161</v>
      </c>
      <c r="L322" s="72"/>
      <c r="M322" s="229" t="s">
        <v>23</v>
      </c>
      <c r="N322" s="230" t="s">
        <v>44</v>
      </c>
      <c r="O322" s="47"/>
      <c r="P322" s="231">
        <f>O322*H322</f>
        <v>0</v>
      </c>
      <c r="Q322" s="231">
        <v>0.00017000000000000001</v>
      </c>
      <c r="R322" s="231">
        <f>Q322*H322</f>
        <v>0.0035904000000000005</v>
      </c>
      <c r="S322" s="231">
        <v>0</v>
      </c>
      <c r="T322" s="232">
        <f>S322*H322</f>
        <v>0</v>
      </c>
      <c r="AR322" s="24" t="s">
        <v>239</v>
      </c>
      <c r="AT322" s="24" t="s">
        <v>157</v>
      </c>
      <c r="AU322" s="24" t="s">
        <v>83</v>
      </c>
      <c r="AY322" s="24" t="s">
        <v>155</v>
      </c>
      <c r="BE322" s="233">
        <f>IF(N322="základní",J322,0)</f>
        <v>0</v>
      </c>
      <c r="BF322" s="233">
        <f>IF(N322="snížená",J322,0)</f>
        <v>0</v>
      </c>
      <c r="BG322" s="233">
        <f>IF(N322="zákl. přenesená",J322,0)</f>
        <v>0</v>
      </c>
      <c r="BH322" s="233">
        <f>IF(N322="sníž. přenesená",J322,0)</f>
        <v>0</v>
      </c>
      <c r="BI322" s="233">
        <f>IF(N322="nulová",J322,0)</f>
        <v>0</v>
      </c>
      <c r="BJ322" s="24" t="s">
        <v>81</v>
      </c>
      <c r="BK322" s="233">
        <f>ROUND(I322*H322,2)</f>
        <v>0</v>
      </c>
      <c r="BL322" s="24" t="s">
        <v>239</v>
      </c>
      <c r="BM322" s="24" t="s">
        <v>660</v>
      </c>
    </row>
    <row r="323" s="1" customFormat="1" ht="16.5" customHeight="1">
      <c r="B323" s="46"/>
      <c r="C323" s="222" t="s">
        <v>661</v>
      </c>
      <c r="D323" s="222" t="s">
        <v>157</v>
      </c>
      <c r="E323" s="223" t="s">
        <v>662</v>
      </c>
      <c r="F323" s="224" t="s">
        <v>663</v>
      </c>
      <c r="G323" s="225" t="s">
        <v>188</v>
      </c>
      <c r="H323" s="226">
        <v>21.173999999999999</v>
      </c>
      <c r="I323" s="227"/>
      <c r="J323" s="228">
        <f>ROUND(I323*H323,2)</f>
        <v>0</v>
      </c>
      <c r="K323" s="224" t="s">
        <v>161</v>
      </c>
      <c r="L323" s="72"/>
      <c r="M323" s="229" t="s">
        <v>23</v>
      </c>
      <c r="N323" s="230" t="s">
        <v>44</v>
      </c>
      <c r="O323" s="47"/>
      <c r="P323" s="231">
        <f>O323*H323</f>
        <v>0</v>
      </c>
      <c r="Q323" s="231">
        <v>0.00034000000000000002</v>
      </c>
      <c r="R323" s="231">
        <f>Q323*H323</f>
        <v>0.0071991600000000005</v>
      </c>
      <c r="S323" s="231">
        <v>0</v>
      </c>
      <c r="T323" s="232">
        <f>S323*H323</f>
        <v>0</v>
      </c>
      <c r="AR323" s="24" t="s">
        <v>239</v>
      </c>
      <c r="AT323" s="24" t="s">
        <v>157</v>
      </c>
      <c r="AU323" s="24" t="s">
        <v>83</v>
      </c>
      <c r="AY323" s="24" t="s">
        <v>155</v>
      </c>
      <c r="BE323" s="233">
        <f>IF(N323="základní",J323,0)</f>
        <v>0</v>
      </c>
      <c r="BF323" s="233">
        <f>IF(N323="snížená",J323,0)</f>
        <v>0</v>
      </c>
      <c r="BG323" s="233">
        <f>IF(N323="zákl. přenesená",J323,0)</f>
        <v>0</v>
      </c>
      <c r="BH323" s="233">
        <f>IF(N323="sníž. přenesená",J323,0)</f>
        <v>0</v>
      </c>
      <c r="BI323" s="233">
        <f>IF(N323="nulová",J323,0)</f>
        <v>0</v>
      </c>
      <c r="BJ323" s="24" t="s">
        <v>81</v>
      </c>
      <c r="BK323" s="233">
        <f>ROUND(I323*H323,2)</f>
        <v>0</v>
      </c>
      <c r="BL323" s="24" t="s">
        <v>239</v>
      </c>
      <c r="BM323" s="24" t="s">
        <v>664</v>
      </c>
    </row>
    <row r="324" s="11" customFormat="1">
      <c r="B324" s="234"/>
      <c r="C324" s="235"/>
      <c r="D324" s="236" t="s">
        <v>164</v>
      </c>
      <c r="E324" s="237" t="s">
        <v>23</v>
      </c>
      <c r="F324" s="238" t="s">
        <v>665</v>
      </c>
      <c r="G324" s="235"/>
      <c r="H324" s="239">
        <v>21.173999999999999</v>
      </c>
      <c r="I324" s="240"/>
      <c r="J324" s="235"/>
      <c r="K324" s="235"/>
      <c r="L324" s="241"/>
      <c r="M324" s="242"/>
      <c r="N324" s="243"/>
      <c r="O324" s="243"/>
      <c r="P324" s="243"/>
      <c r="Q324" s="243"/>
      <c r="R324" s="243"/>
      <c r="S324" s="243"/>
      <c r="T324" s="244"/>
      <c r="AT324" s="245" t="s">
        <v>164</v>
      </c>
      <c r="AU324" s="245" t="s">
        <v>83</v>
      </c>
      <c r="AV324" s="11" t="s">
        <v>83</v>
      </c>
      <c r="AW324" s="11" t="s">
        <v>36</v>
      </c>
      <c r="AX324" s="11" t="s">
        <v>81</v>
      </c>
      <c r="AY324" s="245" t="s">
        <v>155</v>
      </c>
    </row>
    <row r="325" s="10" customFormat="1" ht="29.88" customHeight="1">
      <c r="B325" s="206"/>
      <c r="C325" s="207"/>
      <c r="D325" s="208" t="s">
        <v>72</v>
      </c>
      <c r="E325" s="220" t="s">
        <v>666</v>
      </c>
      <c r="F325" s="220" t="s">
        <v>667</v>
      </c>
      <c r="G325" s="207"/>
      <c r="H325" s="207"/>
      <c r="I325" s="210"/>
      <c r="J325" s="221">
        <f>BK325</f>
        <v>0</v>
      </c>
      <c r="K325" s="207"/>
      <c r="L325" s="212"/>
      <c r="M325" s="213"/>
      <c r="N325" s="214"/>
      <c r="O325" s="214"/>
      <c r="P325" s="215">
        <f>SUM(P326:P329)</f>
        <v>0</v>
      </c>
      <c r="Q325" s="214"/>
      <c r="R325" s="215">
        <f>SUM(R326:R329)</f>
        <v>0.000843</v>
      </c>
      <c r="S325" s="214"/>
      <c r="T325" s="216">
        <f>SUM(T326:T329)</f>
        <v>0</v>
      </c>
      <c r="AR325" s="217" t="s">
        <v>83</v>
      </c>
      <c r="AT325" s="218" t="s">
        <v>72</v>
      </c>
      <c r="AU325" s="218" t="s">
        <v>81</v>
      </c>
      <c r="AY325" s="217" t="s">
        <v>155</v>
      </c>
      <c r="BK325" s="219">
        <f>SUM(BK326:BK329)</f>
        <v>0</v>
      </c>
    </row>
    <row r="326" s="1" customFormat="1" ht="16.5" customHeight="1">
      <c r="B326" s="46"/>
      <c r="C326" s="222" t="s">
        <v>668</v>
      </c>
      <c r="D326" s="222" t="s">
        <v>157</v>
      </c>
      <c r="E326" s="223" t="s">
        <v>669</v>
      </c>
      <c r="F326" s="224" t="s">
        <v>670</v>
      </c>
      <c r="G326" s="225" t="s">
        <v>188</v>
      </c>
      <c r="H326" s="226">
        <v>1.02</v>
      </c>
      <c r="I326" s="227"/>
      <c r="J326" s="228">
        <f>ROUND(I326*H326,2)</f>
        <v>0</v>
      </c>
      <c r="K326" s="224" t="s">
        <v>161</v>
      </c>
      <c r="L326" s="72"/>
      <c r="M326" s="229" t="s">
        <v>23</v>
      </c>
      <c r="N326" s="230" t="s">
        <v>44</v>
      </c>
      <c r="O326" s="47"/>
      <c r="P326" s="231">
        <f>O326*H326</f>
        <v>0</v>
      </c>
      <c r="Q326" s="231">
        <v>0.00040000000000000002</v>
      </c>
      <c r="R326" s="231">
        <f>Q326*H326</f>
        <v>0.00040800000000000005</v>
      </c>
      <c r="S326" s="231">
        <v>0</v>
      </c>
      <c r="T326" s="232">
        <f>S326*H326</f>
        <v>0</v>
      </c>
      <c r="AR326" s="24" t="s">
        <v>239</v>
      </c>
      <c r="AT326" s="24" t="s">
        <v>157</v>
      </c>
      <c r="AU326" s="24" t="s">
        <v>83</v>
      </c>
      <c r="AY326" s="24" t="s">
        <v>155</v>
      </c>
      <c r="BE326" s="233">
        <f>IF(N326="základní",J326,0)</f>
        <v>0</v>
      </c>
      <c r="BF326" s="233">
        <f>IF(N326="snížená",J326,0)</f>
        <v>0</v>
      </c>
      <c r="BG326" s="233">
        <f>IF(N326="zákl. přenesená",J326,0)</f>
        <v>0</v>
      </c>
      <c r="BH326" s="233">
        <f>IF(N326="sníž. přenesená",J326,0)</f>
        <v>0</v>
      </c>
      <c r="BI326" s="233">
        <f>IF(N326="nulová",J326,0)</f>
        <v>0</v>
      </c>
      <c r="BJ326" s="24" t="s">
        <v>81</v>
      </c>
      <c r="BK326" s="233">
        <f>ROUND(I326*H326,2)</f>
        <v>0</v>
      </c>
      <c r="BL326" s="24" t="s">
        <v>239</v>
      </c>
      <c r="BM326" s="24" t="s">
        <v>671</v>
      </c>
    </row>
    <row r="327" s="11" customFormat="1">
      <c r="B327" s="234"/>
      <c r="C327" s="235"/>
      <c r="D327" s="236" t="s">
        <v>164</v>
      </c>
      <c r="E327" s="237" t="s">
        <v>23</v>
      </c>
      <c r="F327" s="238" t="s">
        <v>672</v>
      </c>
      <c r="G327" s="235"/>
      <c r="H327" s="239">
        <v>1.02</v>
      </c>
      <c r="I327" s="240"/>
      <c r="J327" s="235"/>
      <c r="K327" s="235"/>
      <c r="L327" s="241"/>
      <c r="M327" s="242"/>
      <c r="N327" s="243"/>
      <c r="O327" s="243"/>
      <c r="P327" s="243"/>
      <c r="Q327" s="243"/>
      <c r="R327" s="243"/>
      <c r="S327" s="243"/>
      <c r="T327" s="244"/>
      <c r="AT327" s="245" t="s">
        <v>164</v>
      </c>
      <c r="AU327" s="245" t="s">
        <v>83</v>
      </c>
      <c r="AV327" s="11" t="s">
        <v>83</v>
      </c>
      <c r="AW327" s="11" t="s">
        <v>36</v>
      </c>
      <c r="AX327" s="11" t="s">
        <v>81</v>
      </c>
      <c r="AY327" s="245" t="s">
        <v>155</v>
      </c>
    </row>
    <row r="328" s="1" customFormat="1" ht="25.5" customHeight="1">
      <c r="B328" s="46"/>
      <c r="C328" s="222" t="s">
        <v>673</v>
      </c>
      <c r="D328" s="222" t="s">
        <v>157</v>
      </c>
      <c r="E328" s="223" t="s">
        <v>674</v>
      </c>
      <c r="F328" s="224" t="s">
        <v>675</v>
      </c>
      <c r="G328" s="225" t="s">
        <v>188</v>
      </c>
      <c r="H328" s="226">
        <v>1.5</v>
      </c>
      <c r="I328" s="227"/>
      <c r="J328" s="228">
        <f>ROUND(I328*H328,2)</f>
        <v>0</v>
      </c>
      <c r="K328" s="224" t="s">
        <v>161</v>
      </c>
      <c r="L328" s="72"/>
      <c r="M328" s="229" t="s">
        <v>23</v>
      </c>
      <c r="N328" s="230" t="s">
        <v>44</v>
      </c>
      <c r="O328" s="47"/>
      <c r="P328" s="231">
        <f>O328*H328</f>
        <v>0</v>
      </c>
      <c r="Q328" s="231">
        <v>0.00029</v>
      </c>
      <c r="R328" s="231">
        <f>Q328*H328</f>
        <v>0.000435</v>
      </c>
      <c r="S328" s="231">
        <v>0</v>
      </c>
      <c r="T328" s="232">
        <f>S328*H328</f>
        <v>0</v>
      </c>
      <c r="AR328" s="24" t="s">
        <v>239</v>
      </c>
      <c r="AT328" s="24" t="s">
        <v>157</v>
      </c>
      <c r="AU328" s="24" t="s">
        <v>83</v>
      </c>
      <c r="AY328" s="24" t="s">
        <v>155</v>
      </c>
      <c r="BE328" s="233">
        <f>IF(N328="základní",J328,0)</f>
        <v>0</v>
      </c>
      <c r="BF328" s="233">
        <f>IF(N328="snížená",J328,0)</f>
        <v>0</v>
      </c>
      <c r="BG328" s="233">
        <f>IF(N328="zákl. přenesená",J328,0)</f>
        <v>0</v>
      </c>
      <c r="BH328" s="233">
        <f>IF(N328="sníž. přenesená",J328,0)</f>
        <v>0</v>
      </c>
      <c r="BI328" s="233">
        <f>IF(N328="nulová",J328,0)</f>
        <v>0</v>
      </c>
      <c r="BJ328" s="24" t="s">
        <v>81</v>
      </c>
      <c r="BK328" s="233">
        <f>ROUND(I328*H328,2)</f>
        <v>0</v>
      </c>
      <c r="BL328" s="24" t="s">
        <v>239</v>
      </c>
      <c r="BM328" s="24" t="s">
        <v>676</v>
      </c>
    </row>
    <row r="329" s="1" customFormat="1" ht="38.25" customHeight="1">
      <c r="B329" s="46"/>
      <c r="C329" s="222" t="s">
        <v>677</v>
      </c>
      <c r="D329" s="222" t="s">
        <v>157</v>
      </c>
      <c r="E329" s="223" t="s">
        <v>678</v>
      </c>
      <c r="F329" s="224" t="s">
        <v>679</v>
      </c>
      <c r="G329" s="225" t="s">
        <v>188</v>
      </c>
      <c r="H329" s="226">
        <v>1.5</v>
      </c>
      <c r="I329" s="227"/>
      <c r="J329" s="228">
        <f>ROUND(I329*H329,2)</f>
        <v>0</v>
      </c>
      <c r="K329" s="224" t="s">
        <v>161</v>
      </c>
      <c r="L329" s="72"/>
      <c r="M329" s="229" t="s">
        <v>23</v>
      </c>
      <c r="N329" s="230" t="s">
        <v>44</v>
      </c>
      <c r="O329" s="47"/>
      <c r="P329" s="231">
        <f>O329*H329</f>
        <v>0</v>
      </c>
      <c r="Q329" s="231">
        <v>0</v>
      </c>
      <c r="R329" s="231">
        <f>Q329*H329</f>
        <v>0</v>
      </c>
      <c r="S329" s="231">
        <v>0</v>
      </c>
      <c r="T329" s="232">
        <f>S329*H329</f>
        <v>0</v>
      </c>
      <c r="AR329" s="24" t="s">
        <v>239</v>
      </c>
      <c r="AT329" s="24" t="s">
        <v>157</v>
      </c>
      <c r="AU329" s="24" t="s">
        <v>83</v>
      </c>
      <c r="AY329" s="24" t="s">
        <v>155</v>
      </c>
      <c r="BE329" s="233">
        <f>IF(N329="základní",J329,0)</f>
        <v>0</v>
      </c>
      <c r="BF329" s="233">
        <f>IF(N329="snížená",J329,0)</f>
        <v>0</v>
      </c>
      <c r="BG329" s="233">
        <f>IF(N329="zákl. přenesená",J329,0)</f>
        <v>0</v>
      </c>
      <c r="BH329" s="233">
        <f>IF(N329="sníž. přenesená",J329,0)</f>
        <v>0</v>
      </c>
      <c r="BI329" s="233">
        <f>IF(N329="nulová",J329,0)</f>
        <v>0</v>
      </c>
      <c r="BJ329" s="24" t="s">
        <v>81</v>
      </c>
      <c r="BK329" s="233">
        <f>ROUND(I329*H329,2)</f>
        <v>0</v>
      </c>
      <c r="BL329" s="24" t="s">
        <v>239</v>
      </c>
      <c r="BM329" s="24" t="s">
        <v>680</v>
      </c>
    </row>
    <row r="330" s="10" customFormat="1" ht="37.44" customHeight="1">
      <c r="B330" s="206"/>
      <c r="C330" s="207"/>
      <c r="D330" s="208" t="s">
        <v>72</v>
      </c>
      <c r="E330" s="209" t="s">
        <v>221</v>
      </c>
      <c r="F330" s="209" t="s">
        <v>681</v>
      </c>
      <c r="G330" s="207"/>
      <c r="H330" s="207"/>
      <c r="I330" s="210"/>
      <c r="J330" s="211">
        <f>BK330</f>
        <v>0</v>
      </c>
      <c r="K330" s="207"/>
      <c r="L330" s="212"/>
      <c r="M330" s="213"/>
      <c r="N330" s="214"/>
      <c r="O330" s="214"/>
      <c r="P330" s="215">
        <f>P331</f>
        <v>0</v>
      </c>
      <c r="Q330" s="214"/>
      <c r="R330" s="215">
        <f>R331</f>
        <v>0</v>
      </c>
      <c r="S330" s="214"/>
      <c r="T330" s="216">
        <f>T331</f>
        <v>0</v>
      </c>
      <c r="AR330" s="217" t="s">
        <v>169</v>
      </c>
      <c r="AT330" s="218" t="s">
        <v>72</v>
      </c>
      <c r="AU330" s="218" t="s">
        <v>73</v>
      </c>
      <c r="AY330" s="217" t="s">
        <v>155</v>
      </c>
      <c r="BK330" s="219">
        <f>BK331</f>
        <v>0</v>
      </c>
    </row>
    <row r="331" s="10" customFormat="1" ht="19.92" customHeight="1">
      <c r="B331" s="206"/>
      <c r="C331" s="207"/>
      <c r="D331" s="208" t="s">
        <v>72</v>
      </c>
      <c r="E331" s="220" t="s">
        <v>682</v>
      </c>
      <c r="F331" s="220" t="s">
        <v>683</v>
      </c>
      <c r="G331" s="207"/>
      <c r="H331" s="207"/>
      <c r="I331" s="210"/>
      <c r="J331" s="221">
        <f>BK331</f>
        <v>0</v>
      </c>
      <c r="K331" s="207"/>
      <c r="L331" s="212"/>
      <c r="M331" s="213"/>
      <c r="N331" s="214"/>
      <c r="O331" s="214"/>
      <c r="P331" s="215">
        <f>SUM(P332:P336)</f>
        <v>0</v>
      </c>
      <c r="Q331" s="214"/>
      <c r="R331" s="215">
        <f>SUM(R332:R336)</f>
        <v>0</v>
      </c>
      <c r="S331" s="214"/>
      <c r="T331" s="216">
        <f>SUM(T332:T336)</f>
        <v>0</v>
      </c>
      <c r="AR331" s="217" t="s">
        <v>169</v>
      </c>
      <c r="AT331" s="218" t="s">
        <v>72</v>
      </c>
      <c r="AU331" s="218" t="s">
        <v>81</v>
      </c>
      <c r="AY331" s="217" t="s">
        <v>155</v>
      </c>
      <c r="BK331" s="219">
        <f>SUM(BK332:BK336)</f>
        <v>0</v>
      </c>
    </row>
    <row r="332" s="1" customFormat="1" ht="25.5" customHeight="1">
      <c r="B332" s="46"/>
      <c r="C332" s="222" t="s">
        <v>684</v>
      </c>
      <c r="D332" s="222" t="s">
        <v>157</v>
      </c>
      <c r="E332" s="223" t="s">
        <v>685</v>
      </c>
      <c r="F332" s="224" t="s">
        <v>686</v>
      </c>
      <c r="G332" s="225" t="s">
        <v>687</v>
      </c>
      <c r="H332" s="226">
        <v>1</v>
      </c>
      <c r="I332" s="227"/>
      <c r="J332" s="228">
        <f>ROUND(I332*H332,2)</f>
        <v>0</v>
      </c>
      <c r="K332" s="224" t="s">
        <v>23</v>
      </c>
      <c r="L332" s="72"/>
      <c r="M332" s="229" t="s">
        <v>23</v>
      </c>
      <c r="N332" s="230" t="s">
        <v>44</v>
      </c>
      <c r="O332" s="47"/>
      <c r="P332" s="231">
        <f>O332*H332</f>
        <v>0</v>
      </c>
      <c r="Q332" s="231">
        <v>0</v>
      </c>
      <c r="R332" s="231">
        <f>Q332*H332</f>
        <v>0</v>
      </c>
      <c r="S332" s="231">
        <v>0</v>
      </c>
      <c r="T332" s="232">
        <f>S332*H332</f>
        <v>0</v>
      </c>
      <c r="AR332" s="24" t="s">
        <v>484</v>
      </c>
      <c r="AT332" s="24" t="s">
        <v>157</v>
      </c>
      <c r="AU332" s="24" t="s">
        <v>83</v>
      </c>
      <c r="AY332" s="24" t="s">
        <v>155</v>
      </c>
      <c r="BE332" s="233">
        <f>IF(N332="základní",J332,0)</f>
        <v>0</v>
      </c>
      <c r="BF332" s="233">
        <f>IF(N332="snížená",J332,0)</f>
        <v>0</v>
      </c>
      <c r="BG332" s="233">
        <f>IF(N332="zákl. přenesená",J332,0)</f>
        <v>0</v>
      </c>
      <c r="BH332" s="233">
        <f>IF(N332="sníž. přenesená",J332,0)</f>
        <v>0</v>
      </c>
      <c r="BI332" s="233">
        <f>IF(N332="nulová",J332,0)</f>
        <v>0</v>
      </c>
      <c r="BJ332" s="24" t="s">
        <v>81</v>
      </c>
      <c r="BK332" s="233">
        <f>ROUND(I332*H332,2)</f>
        <v>0</v>
      </c>
      <c r="BL332" s="24" t="s">
        <v>484</v>
      </c>
      <c r="BM332" s="24" t="s">
        <v>688</v>
      </c>
    </row>
    <row r="333" s="1" customFormat="1" ht="25.5" customHeight="1">
      <c r="B333" s="46"/>
      <c r="C333" s="222" t="s">
        <v>689</v>
      </c>
      <c r="D333" s="222" t="s">
        <v>157</v>
      </c>
      <c r="E333" s="223" t="s">
        <v>690</v>
      </c>
      <c r="F333" s="224" t="s">
        <v>691</v>
      </c>
      <c r="G333" s="225" t="s">
        <v>687</v>
      </c>
      <c r="H333" s="226">
        <v>1</v>
      </c>
      <c r="I333" s="227"/>
      <c r="J333" s="228">
        <f>ROUND(I333*H333,2)</f>
        <v>0</v>
      </c>
      <c r="K333" s="224" t="s">
        <v>23</v>
      </c>
      <c r="L333" s="72"/>
      <c r="M333" s="229" t="s">
        <v>23</v>
      </c>
      <c r="N333" s="230" t="s">
        <v>44</v>
      </c>
      <c r="O333" s="47"/>
      <c r="P333" s="231">
        <f>O333*H333</f>
        <v>0</v>
      </c>
      <c r="Q333" s="231">
        <v>0</v>
      </c>
      <c r="R333" s="231">
        <f>Q333*H333</f>
        <v>0</v>
      </c>
      <c r="S333" s="231">
        <v>0</v>
      </c>
      <c r="T333" s="232">
        <f>S333*H333</f>
        <v>0</v>
      </c>
      <c r="AR333" s="24" t="s">
        <v>484</v>
      </c>
      <c r="AT333" s="24" t="s">
        <v>157</v>
      </c>
      <c r="AU333" s="24" t="s">
        <v>83</v>
      </c>
      <c r="AY333" s="24" t="s">
        <v>155</v>
      </c>
      <c r="BE333" s="233">
        <f>IF(N333="základní",J333,0)</f>
        <v>0</v>
      </c>
      <c r="BF333" s="233">
        <f>IF(N333="snížená",J333,0)</f>
        <v>0</v>
      </c>
      <c r="BG333" s="233">
        <f>IF(N333="zákl. přenesená",J333,0)</f>
        <v>0</v>
      </c>
      <c r="BH333" s="233">
        <f>IF(N333="sníž. přenesená",J333,0)</f>
        <v>0</v>
      </c>
      <c r="BI333" s="233">
        <f>IF(N333="nulová",J333,0)</f>
        <v>0</v>
      </c>
      <c r="BJ333" s="24" t="s">
        <v>81</v>
      </c>
      <c r="BK333" s="233">
        <f>ROUND(I333*H333,2)</f>
        <v>0</v>
      </c>
      <c r="BL333" s="24" t="s">
        <v>484</v>
      </c>
      <c r="BM333" s="24" t="s">
        <v>692</v>
      </c>
    </row>
    <row r="334" s="1" customFormat="1" ht="25.5" customHeight="1">
      <c r="B334" s="46"/>
      <c r="C334" s="222" t="s">
        <v>693</v>
      </c>
      <c r="D334" s="222" t="s">
        <v>157</v>
      </c>
      <c r="E334" s="223" t="s">
        <v>694</v>
      </c>
      <c r="F334" s="224" t="s">
        <v>695</v>
      </c>
      <c r="G334" s="225" t="s">
        <v>687</v>
      </c>
      <c r="H334" s="226">
        <v>1</v>
      </c>
      <c r="I334" s="227"/>
      <c r="J334" s="228">
        <f>ROUND(I334*H334,2)</f>
        <v>0</v>
      </c>
      <c r="K334" s="224" t="s">
        <v>23</v>
      </c>
      <c r="L334" s="72"/>
      <c r="M334" s="229" t="s">
        <v>23</v>
      </c>
      <c r="N334" s="230" t="s">
        <v>44</v>
      </c>
      <c r="O334" s="47"/>
      <c r="P334" s="231">
        <f>O334*H334</f>
        <v>0</v>
      </c>
      <c r="Q334" s="231">
        <v>0</v>
      </c>
      <c r="R334" s="231">
        <f>Q334*H334</f>
        <v>0</v>
      </c>
      <c r="S334" s="231">
        <v>0</v>
      </c>
      <c r="T334" s="232">
        <f>S334*H334</f>
        <v>0</v>
      </c>
      <c r="AR334" s="24" t="s">
        <v>484</v>
      </c>
      <c r="AT334" s="24" t="s">
        <v>157</v>
      </c>
      <c r="AU334" s="24" t="s">
        <v>83</v>
      </c>
      <c r="AY334" s="24" t="s">
        <v>155</v>
      </c>
      <c r="BE334" s="233">
        <f>IF(N334="základní",J334,0)</f>
        <v>0</v>
      </c>
      <c r="BF334" s="233">
        <f>IF(N334="snížená",J334,0)</f>
        <v>0</v>
      </c>
      <c r="BG334" s="233">
        <f>IF(N334="zákl. přenesená",J334,0)</f>
        <v>0</v>
      </c>
      <c r="BH334" s="233">
        <f>IF(N334="sníž. přenesená",J334,0)</f>
        <v>0</v>
      </c>
      <c r="BI334" s="233">
        <f>IF(N334="nulová",J334,0)</f>
        <v>0</v>
      </c>
      <c r="BJ334" s="24" t="s">
        <v>81</v>
      </c>
      <c r="BK334" s="233">
        <f>ROUND(I334*H334,2)</f>
        <v>0</v>
      </c>
      <c r="BL334" s="24" t="s">
        <v>484</v>
      </c>
      <c r="BM334" s="24" t="s">
        <v>696</v>
      </c>
    </row>
    <row r="335" s="1" customFormat="1" ht="16.5" customHeight="1">
      <c r="B335" s="46"/>
      <c r="C335" s="222" t="s">
        <v>697</v>
      </c>
      <c r="D335" s="222" t="s">
        <v>157</v>
      </c>
      <c r="E335" s="223" t="s">
        <v>698</v>
      </c>
      <c r="F335" s="224" t="s">
        <v>699</v>
      </c>
      <c r="G335" s="225" t="s">
        <v>254</v>
      </c>
      <c r="H335" s="226">
        <v>14</v>
      </c>
      <c r="I335" s="227"/>
      <c r="J335" s="228">
        <f>ROUND(I335*H335,2)</f>
        <v>0</v>
      </c>
      <c r="K335" s="224" t="s">
        <v>23</v>
      </c>
      <c r="L335" s="72"/>
      <c r="M335" s="229" t="s">
        <v>23</v>
      </c>
      <c r="N335" s="230" t="s">
        <v>44</v>
      </c>
      <c r="O335" s="47"/>
      <c r="P335" s="231">
        <f>O335*H335</f>
        <v>0</v>
      </c>
      <c r="Q335" s="231">
        <v>0</v>
      </c>
      <c r="R335" s="231">
        <f>Q335*H335</f>
        <v>0</v>
      </c>
      <c r="S335" s="231">
        <v>0</v>
      </c>
      <c r="T335" s="232">
        <f>S335*H335</f>
        <v>0</v>
      </c>
      <c r="AR335" s="24" t="s">
        <v>484</v>
      </c>
      <c r="AT335" s="24" t="s">
        <v>157</v>
      </c>
      <c r="AU335" s="24" t="s">
        <v>83</v>
      </c>
      <c r="AY335" s="24" t="s">
        <v>155</v>
      </c>
      <c r="BE335" s="233">
        <f>IF(N335="základní",J335,0)</f>
        <v>0</v>
      </c>
      <c r="BF335" s="233">
        <f>IF(N335="snížená",J335,0)</f>
        <v>0</v>
      </c>
      <c r="BG335" s="233">
        <f>IF(N335="zákl. přenesená",J335,0)</f>
        <v>0</v>
      </c>
      <c r="BH335" s="233">
        <f>IF(N335="sníž. přenesená",J335,0)</f>
        <v>0</v>
      </c>
      <c r="BI335" s="233">
        <f>IF(N335="nulová",J335,0)</f>
        <v>0</v>
      </c>
      <c r="BJ335" s="24" t="s">
        <v>81</v>
      </c>
      <c r="BK335" s="233">
        <f>ROUND(I335*H335,2)</f>
        <v>0</v>
      </c>
      <c r="BL335" s="24" t="s">
        <v>484</v>
      </c>
      <c r="BM335" s="24" t="s">
        <v>700</v>
      </c>
    </row>
    <row r="336" s="1" customFormat="1" ht="16.5" customHeight="1">
      <c r="B336" s="46"/>
      <c r="C336" s="222" t="s">
        <v>701</v>
      </c>
      <c r="D336" s="222" t="s">
        <v>157</v>
      </c>
      <c r="E336" s="223" t="s">
        <v>702</v>
      </c>
      <c r="F336" s="224" t="s">
        <v>703</v>
      </c>
      <c r="G336" s="225" t="s">
        <v>687</v>
      </c>
      <c r="H336" s="226">
        <v>1</v>
      </c>
      <c r="I336" s="227"/>
      <c r="J336" s="228">
        <f>ROUND(I336*H336,2)</f>
        <v>0</v>
      </c>
      <c r="K336" s="224" t="s">
        <v>23</v>
      </c>
      <c r="L336" s="72"/>
      <c r="M336" s="229" t="s">
        <v>23</v>
      </c>
      <c r="N336" s="230" t="s">
        <v>44</v>
      </c>
      <c r="O336" s="47"/>
      <c r="P336" s="231">
        <f>O336*H336</f>
        <v>0</v>
      </c>
      <c r="Q336" s="231">
        <v>0</v>
      </c>
      <c r="R336" s="231">
        <f>Q336*H336</f>
        <v>0</v>
      </c>
      <c r="S336" s="231">
        <v>0</v>
      </c>
      <c r="T336" s="232">
        <f>S336*H336</f>
        <v>0</v>
      </c>
      <c r="AR336" s="24" t="s">
        <v>484</v>
      </c>
      <c r="AT336" s="24" t="s">
        <v>157</v>
      </c>
      <c r="AU336" s="24" t="s">
        <v>83</v>
      </c>
      <c r="AY336" s="24" t="s">
        <v>155</v>
      </c>
      <c r="BE336" s="233">
        <f>IF(N336="základní",J336,0)</f>
        <v>0</v>
      </c>
      <c r="BF336" s="233">
        <f>IF(N336="snížená",J336,0)</f>
        <v>0</v>
      </c>
      <c r="BG336" s="233">
        <f>IF(N336="zákl. přenesená",J336,0)</f>
        <v>0</v>
      </c>
      <c r="BH336" s="233">
        <f>IF(N336="sníž. přenesená",J336,0)</f>
        <v>0</v>
      </c>
      <c r="BI336" s="233">
        <f>IF(N336="nulová",J336,0)</f>
        <v>0</v>
      </c>
      <c r="BJ336" s="24" t="s">
        <v>81</v>
      </c>
      <c r="BK336" s="233">
        <f>ROUND(I336*H336,2)</f>
        <v>0</v>
      </c>
      <c r="BL336" s="24" t="s">
        <v>484</v>
      </c>
      <c r="BM336" s="24" t="s">
        <v>704</v>
      </c>
    </row>
    <row r="337" s="10" customFormat="1" ht="37.44" customHeight="1">
      <c r="B337" s="206"/>
      <c r="C337" s="207"/>
      <c r="D337" s="208" t="s">
        <v>72</v>
      </c>
      <c r="E337" s="209" t="s">
        <v>705</v>
      </c>
      <c r="F337" s="209" t="s">
        <v>706</v>
      </c>
      <c r="G337" s="207"/>
      <c r="H337" s="207"/>
      <c r="I337" s="210"/>
      <c r="J337" s="211">
        <f>BK337</f>
        <v>0</v>
      </c>
      <c r="K337" s="207"/>
      <c r="L337" s="212"/>
      <c r="M337" s="213"/>
      <c r="N337" s="214"/>
      <c r="O337" s="214"/>
      <c r="P337" s="215">
        <f>P338+P340+P344+P348</f>
        <v>0</v>
      </c>
      <c r="Q337" s="214"/>
      <c r="R337" s="215">
        <f>R338+R340+R344+R348</f>
        <v>0</v>
      </c>
      <c r="S337" s="214"/>
      <c r="T337" s="216">
        <f>T338+T340+T344+T348</f>
        <v>0</v>
      </c>
      <c r="AR337" s="217" t="s">
        <v>176</v>
      </c>
      <c r="AT337" s="218" t="s">
        <v>72</v>
      </c>
      <c r="AU337" s="218" t="s">
        <v>73</v>
      </c>
      <c r="AY337" s="217" t="s">
        <v>155</v>
      </c>
      <c r="BK337" s="219">
        <f>BK338+BK340+BK344+BK348</f>
        <v>0</v>
      </c>
    </row>
    <row r="338" s="10" customFormat="1" ht="19.92" customHeight="1">
      <c r="B338" s="206"/>
      <c r="C338" s="207"/>
      <c r="D338" s="208" t="s">
        <v>72</v>
      </c>
      <c r="E338" s="220" t="s">
        <v>707</v>
      </c>
      <c r="F338" s="220" t="s">
        <v>708</v>
      </c>
      <c r="G338" s="207"/>
      <c r="H338" s="207"/>
      <c r="I338" s="210"/>
      <c r="J338" s="221">
        <f>BK338</f>
        <v>0</v>
      </c>
      <c r="K338" s="207"/>
      <c r="L338" s="212"/>
      <c r="M338" s="213"/>
      <c r="N338" s="214"/>
      <c r="O338" s="214"/>
      <c r="P338" s="215">
        <f>P339</f>
        <v>0</v>
      </c>
      <c r="Q338" s="214"/>
      <c r="R338" s="215">
        <f>R339</f>
        <v>0</v>
      </c>
      <c r="S338" s="214"/>
      <c r="T338" s="216">
        <f>T339</f>
        <v>0</v>
      </c>
      <c r="AR338" s="217" t="s">
        <v>176</v>
      </c>
      <c r="AT338" s="218" t="s">
        <v>72</v>
      </c>
      <c r="AU338" s="218" t="s">
        <v>81</v>
      </c>
      <c r="AY338" s="217" t="s">
        <v>155</v>
      </c>
      <c r="BK338" s="219">
        <f>BK339</f>
        <v>0</v>
      </c>
    </row>
    <row r="339" s="1" customFormat="1" ht="16.5" customHeight="1">
      <c r="B339" s="46"/>
      <c r="C339" s="222" t="s">
        <v>709</v>
      </c>
      <c r="D339" s="222" t="s">
        <v>157</v>
      </c>
      <c r="E339" s="223" t="s">
        <v>710</v>
      </c>
      <c r="F339" s="224" t="s">
        <v>711</v>
      </c>
      <c r="G339" s="225" t="s">
        <v>687</v>
      </c>
      <c r="H339" s="226">
        <v>1</v>
      </c>
      <c r="I339" s="227"/>
      <c r="J339" s="228">
        <f>ROUND(I339*H339,2)</f>
        <v>0</v>
      </c>
      <c r="K339" s="224" t="s">
        <v>23</v>
      </c>
      <c r="L339" s="72"/>
      <c r="M339" s="229" t="s">
        <v>23</v>
      </c>
      <c r="N339" s="230" t="s">
        <v>44</v>
      </c>
      <c r="O339" s="47"/>
      <c r="P339" s="231">
        <f>O339*H339</f>
        <v>0</v>
      </c>
      <c r="Q339" s="231">
        <v>0</v>
      </c>
      <c r="R339" s="231">
        <f>Q339*H339</f>
        <v>0</v>
      </c>
      <c r="S339" s="231">
        <v>0</v>
      </c>
      <c r="T339" s="232">
        <f>S339*H339</f>
        <v>0</v>
      </c>
      <c r="AR339" s="24" t="s">
        <v>712</v>
      </c>
      <c r="AT339" s="24" t="s">
        <v>157</v>
      </c>
      <c r="AU339" s="24" t="s">
        <v>83</v>
      </c>
      <c r="AY339" s="24" t="s">
        <v>155</v>
      </c>
      <c r="BE339" s="233">
        <f>IF(N339="základní",J339,0)</f>
        <v>0</v>
      </c>
      <c r="BF339" s="233">
        <f>IF(N339="snížená",J339,0)</f>
        <v>0</v>
      </c>
      <c r="BG339" s="233">
        <f>IF(N339="zákl. přenesená",J339,0)</f>
        <v>0</v>
      </c>
      <c r="BH339" s="233">
        <f>IF(N339="sníž. přenesená",J339,0)</f>
        <v>0</v>
      </c>
      <c r="BI339" s="233">
        <f>IF(N339="nulová",J339,0)</f>
        <v>0</v>
      </c>
      <c r="BJ339" s="24" t="s">
        <v>81</v>
      </c>
      <c r="BK339" s="233">
        <f>ROUND(I339*H339,2)</f>
        <v>0</v>
      </c>
      <c r="BL339" s="24" t="s">
        <v>712</v>
      </c>
      <c r="BM339" s="24" t="s">
        <v>713</v>
      </c>
    </row>
    <row r="340" s="10" customFormat="1" ht="29.88" customHeight="1">
      <c r="B340" s="206"/>
      <c r="C340" s="207"/>
      <c r="D340" s="208" t="s">
        <v>72</v>
      </c>
      <c r="E340" s="220" t="s">
        <v>714</v>
      </c>
      <c r="F340" s="220" t="s">
        <v>715</v>
      </c>
      <c r="G340" s="207"/>
      <c r="H340" s="207"/>
      <c r="I340" s="210"/>
      <c r="J340" s="221">
        <f>BK340</f>
        <v>0</v>
      </c>
      <c r="K340" s="207"/>
      <c r="L340" s="212"/>
      <c r="M340" s="213"/>
      <c r="N340" s="214"/>
      <c r="O340" s="214"/>
      <c r="P340" s="215">
        <f>SUM(P341:P343)</f>
        <v>0</v>
      </c>
      <c r="Q340" s="214"/>
      <c r="R340" s="215">
        <f>SUM(R341:R343)</f>
        <v>0</v>
      </c>
      <c r="S340" s="214"/>
      <c r="T340" s="216">
        <f>SUM(T341:T343)</f>
        <v>0</v>
      </c>
      <c r="AR340" s="217" t="s">
        <v>176</v>
      </c>
      <c r="AT340" s="218" t="s">
        <v>72</v>
      </c>
      <c r="AU340" s="218" t="s">
        <v>81</v>
      </c>
      <c r="AY340" s="217" t="s">
        <v>155</v>
      </c>
      <c r="BK340" s="219">
        <f>SUM(BK341:BK343)</f>
        <v>0</v>
      </c>
    </row>
    <row r="341" s="1" customFormat="1" ht="25.5" customHeight="1">
      <c r="B341" s="46"/>
      <c r="C341" s="222" t="s">
        <v>716</v>
      </c>
      <c r="D341" s="222" t="s">
        <v>157</v>
      </c>
      <c r="E341" s="223" t="s">
        <v>717</v>
      </c>
      <c r="F341" s="224" t="s">
        <v>718</v>
      </c>
      <c r="G341" s="225" t="s">
        <v>687</v>
      </c>
      <c r="H341" s="226">
        <v>1</v>
      </c>
      <c r="I341" s="227"/>
      <c r="J341" s="228">
        <f>ROUND(I341*H341,2)</f>
        <v>0</v>
      </c>
      <c r="K341" s="224" t="s">
        <v>23</v>
      </c>
      <c r="L341" s="72"/>
      <c r="M341" s="229" t="s">
        <v>23</v>
      </c>
      <c r="N341" s="230" t="s">
        <v>44</v>
      </c>
      <c r="O341" s="47"/>
      <c r="P341" s="231">
        <f>O341*H341</f>
        <v>0</v>
      </c>
      <c r="Q341" s="231">
        <v>0</v>
      </c>
      <c r="R341" s="231">
        <f>Q341*H341</f>
        <v>0</v>
      </c>
      <c r="S341" s="231">
        <v>0</v>
      </c>
      <c r="T341" s="232">
        <f>S341*H341</f>
        <v>0</v>
      </c>
      <c r="AR341" s="24" t="s">
        <v>712</v>
      </c>
      <c r="AT341" s="24" t="s">
        <v>157</v>
      </c>
      <c r="AU341" s="24" t="s">
        <v>83</v>
      </c>
      <c r="AY341" s="24" t="s">
        <v>155</v>
      </c>
      <c r="BE341" s="233">
        <f>IF(N341="základní",J341,0)</f>
        <v>0</v>
      </c>
      <c r="BF341" s="233">
        <f>IF(N341="snížená",J341,0)</f>
        <v>0</v>
      </c>
      <c r="BG341" s="233">
        <f>IF(N341="zákl. přenesená",J341,0)</f>
        <v>0</v>
      </c>
      <c r="BH341" s="233">
        <f>IF(N341="sníž. přenesená",J341,0)</f>
        <v>0</v>
      </c>
      <c r="BI341" s="233">
        <f>IF(N341="nulová",J341,0)</f>
        <v>0</v>
      </c>
      <c r="BJ341" s="24" t="s">
        <v>81</v>
      </c>
      <c r="BK341" s="233">
        <f>ROUND(I341*H341,2)</f>
        <v>0</v>
      </c>
      <c r="BL341" s="24" t="s">
        <v>712</v>
      </c>
      <c r="BM341" s="24" t="s">
        <v>719</v>
      </c>
    </row>
    <row r="342" s="1" customFormat="1" ht="25.5" customHeight="1">
      <c r="B342" s="46"/>
      <c r="C342" s="222" t="s">
        <v>720</v>
      </c>
      <c r="D342" s="222" t="s">
        <v>157</v>
      </c>
      <c r="E342" s="223" t="s">
        <v>721</v>
      </c>
      <c r="F342" s="224" t="s">
        <v>722</v>
      </c>
      <c r="G342" s="225" t="s">
        <v>687</v>
      </c>
      <c r="H342" s="226">
        <v>1</v>
      </c>
      <c r="I342" s="227"/>
      <c r="J342" s="228">
        <f>ROUND(I342*H342,2)</f>
        <v>0</v>
      </c>
      <c r="K342" s="224" t="s">
        <v>23</v>
      </c>
      <c r="L342" s="72"/>
      <c r="M342" s="229" t="s">
        <v>23</v>
      </c>
      <c r="N342" s="230" t="s">
        <v>44</v>
      </c>
      <c r="O342" s="47"/>
      <c r="P342" s="231">
        <f>O342*H342</f>
        <v>0</v>
      </c>
      <c r="Q342" s="231">
        <v>0</v>
      </c>
      <c r="R342" s="231">
        <f>Q342*H342</f>
        <v>0</v>
      </c>
      <c r="S342" s="231">
        <v>0</v>
      </c>
      <c r="T342" s="232">
        <f>S342*H342</f>
        <v>0</v>
      </c>
      <c r="AR342" s="24" t="s">
        <v>712</v>
      </c>
      <c r="AT342" s="24" t="s">
        <v>157</v>
      </c>
      <c r="AU342" s="24" t="s">
        <v>83</v>
      </c>
      <c r="AY342" s="24" t="s">
        <v>155</v>
      </c>
      <c r="BE342" s="233">
        <f>IF(N342="základní",J342,0)</f>
        <v>0</v>
      </c>
      <c r="BF342" s="233">
        <f>IF(N342="snížená",J342,0)</f>
        <v>0</v>
      </c>
      <c r="BG342" s="233">
        <f>IF(N342="zákl. přenesená",J342,0)</f>
        <v>0</v>
      </c>
      <c r="BH342" s="233">
        <f>IF(N342="sníž. přenesená",J342,0)</f>
        <v>0</v>
      </c>
      <c r="BI342" s="233">
        <f>IF(N342="nulová",J342,0)</f>
        <v>0</v>
      </c>
      <c r="BJ342" s="24" t="s">
        <v>81</v>
      </c>
      <c r="BK342" s="233">
        <f>ROUND(I342*H342,2)</f>
        <v>0</v>
      </c>
      <c r="BL342" s="24" t="s">
        <v>712</v>
      </c>
      <c r="BM342" s="24" t="s">
        <v>723</v>
      </c>
    </row>
    <row r="343" s="1" customFormat="1" ht="25.5" customHeight="1">
      <c r="B343" s="46"/>
      <c r="C343" s="222" t="s">
        <v>724</v>
      </c>
      <c r="D343" s="222" t="s">
        <v>157</v>
      </c>
      <c r="E343" s="223" t="s">
        <v>725</v>
      </c>
      <c r="F343" s="224" t="s">
        <v>726</v>
      </c>
      <c r="G343" s="225" t="s">
        <v>687</v>
      </c>
      <c r="H343" s="226">
        <v>1</v>
      </c>
      <c r="I343" s="227"/>
      <c r="J343" s="228">
        <f>ROUND(I343*H343,2)</f>
        <v>0</v>
      </c>
      <c r="K343" s="224" t="s">
        <v>23</v>
      </c>
      <c r="L343" s="72"/>
      <c r="M343" s="229" t="s">
        <v>23</v>
      </c>
      <c r="N343" s="230" t="s">
        <v>44</v>
      </c>
      <c r="O343" s="47"/>
      <c r="P343" s="231">
        <f>O343*H343</f>
        <v>0</v>
      </c>
      <c r="Q343" s="231">
        <v>0</v>
      </c>
      <c r="R343" s="231">
        <f>Q343*H343</f>
        <v>0</v>
      </c>
      <c r="S343" s="231">
        <v>0</v>
      </c>
      <c r="T343" s="232">
        <f>S343*H343</f>
        <v>0</v>
      </c>
      <c r="AR343" s="24" t="s">
        <v>712</v>
      </c>
      <c r="AT343" s="24" t="s">
        <v>157</v>
      </c>
      <c r="AU343" s="24" t="s">
        <v>83</v>
      </c>
      <c r="AY343" s="24" t="s">
        <v>155</v>
      </c>
      <c r="BE343" s="233">
        <f>IF(N343="základní",J343,0)</f>
        <v>0</v>
      </c>
      <c r="BF343" s="233">
        <f>IF(N343="snížená",J343,0)</f>
        <v>0</v>
      </c>
      <c r="BG343" s="233">
        <f>IF(N343="zákl. přenesená",J343,0)</f>
        <v>0</v>
      </c>
      <c r="BH343" s="233">
        <f>IF(N343="sníž. přenesená",J343,0)</f>
        <v>0</v>
      </c>
      <c r="BI343" s="233">
        <f>IF(N343="nulová",J343,0)</f>
        <v>0</v>
      </c>
      <c r="BJ343" s="24" t="s">
        <v>81</v>
      </c>
      <c r="BK343" s="233">
        <f>ROUND(I343*H343,2)</f>
        <v>0</v>
      </c>
      <c r="BL343" s="24" t="s">
        <v>712</v>
      </c>
      <c r="BM343" s="24" t="s">
        <v>727</v>
      </c>
    </row>
    <row r="344" s="10" customFormat="1" ht="29.88" customHeight="1">
      <c r="B344" s="206"/>
      <c r="C344" s="207"/>
      <c r="D344" s="208" t="s">
        <v>72</v>
      </c>
      <c r="E344" s="220" t="s">
        <v>728</v>
      </c>
      <c r="F344" s="220" t="s">
        <v>729</v>
      </c>
      <c r="G344" s="207"/>
      <c r="H344" s="207"/>
      <c r="I344" s="210"/>
      <c r="J344" s="221">
        <f>BK344</f>
        <v>0</v>
      </c>
      <c r="K344" s="207"/>
      <c r="L344" s="212"/>
      <c r="M344" s="213"/>
      <c r="N344" s="214"/>
      <c r="O344" s="214"/>
      <c r="P344" s="215">
        <f>SUM(P345:P347)</f>
        <v>0</v>
      </c>
      <c r="Q344" s="214"/>
      <c r="R344" s="215">
        <f>SUM(R345:R347)</f>
        <v>0</v>
      </c>
      <c r="S344" s="214"/>
      <c r="T344" s="216">
        <f>SUM(T345:T347)</f>
        <v>0</v>
      </c>
      <c r="AR344" s="217" t="s">
        <v>176</v>
      </c>
      <c r="AT344" s="218" t="s">
        <v>72</v>
      </c>
      <c r="AU344" s="218" t="s">
        <v>81</v>
      </c>
      <c r="AY344" s="217" t="s">
        <v>155</v>
      </c>
      <c r="BK344" s="219">
        <f>SUM(BK345:BK347)</f>
        <v>0</v>
      </c>
    </row>
    <row r="345" s="1" customFormat="1" ht="16.5" customHeight="1">
      <c r="B345" s="46"/>
      <c r="C345" s="222" t="s">
        <v>730</v>
      </c>
      <c r="D345" s="222" t="s">
        <v>157</v>
      </c>
      <c r="E345" s="223" t="s">
        <v>731</v>
      </c>
      <c r="F345" s="224" t="s">
        <v>732</v>
      </c>
      <c r="G345" s="225" t="s">
        <v>687</v>
      </c>
      <c r="H345" s="226">
        <v>1</v>
      </c>
      <c r="I345" s="227"/>
      <c r="J345" s="228">
        <f>ROUND(I345*H345,2)</f>
        <v>0</v>
      </c>
      <c r="K345" s="224" t="s">
        <v>23</v>
      </c>
      <c r="L345" s="72"/>
      <c r="M345" s="229" t="s">
        <v>23</v>
      </c>
      <c r="N345" s="230" t="s">
        <v>44</v>
      </c>
      <c r="O345" s="47"/>
      <c r="P345" s="231">
        <f>O345*H345</f>
        <v>0</v>
      </c>
      <c r="Q345" s="231">
        <v>0</v>
      </c>
      <c r="R345" s="231">
        <f>Q345*H345</f>
        <v>0</v>
      </c>
      <c r="S345" s="231">
        <v>0</v>
      </c>
      <c r="T345" s="232">
        <f>S345*H345</f>
        <v>0</v>
      </c>
      <c r="AR345" s="24" t="s">
        <v>712</v>
      </c>
      <c r="AT345" s="24" t="s">
        <v>157</v>
      </c>
      <c r="AU345" s="24" t="s">
        <v>83</v>
      </c>
      <c r="AY345" s="24" t="s">
        <v>155</v>
      </c>
      <c r="BE345" s="233">
        <f>IF(N345="základní",J345,0)</f>
        <v>0</v>
      </c>
      <c r="BF345" s="233">
        <f>IF(N345="snížená",J345,0)</f>
        <v>0</v>
      </c>
      <c r="BG345" s="233">
        <f>IF(N345="zákl. přenesená",J345,0)</f>
        <v>0</v>
      </c>
      <c r="BH345" s="233">
        <f>IF(N345="sníž. přenesená",J345,0)</f>
        <v>0</v>
      </c>
      <c r="BI345" s="233">
        <f>IF(N345="nulová",J345,0)</f>
        <v>0</v>
      </c>
      <c r="BJ345" s="24" t="s">
        <v>81</v>
      </c>
      <c r="BK345" s="233">
        <f>ROUND(I345*H345,2)</f>
        <v>0</v>
      </c>
      <c r="BL345" s="24" t="s">
        <v>712</v>
      </c>
      <c r="BM345" s="24" t="s">
        <v>733</v>
      </c>
    </row>
    <row r="346" s="1" customFormat="1" ht="16.5" customHeight="1">
      <c r="B346" s="46"/>
      <c r="C346" s="222" t="s">
        <v>734</v>
      </c>
      <c r="D346" s="222" t="s">
        <v>157</v>
      </c>
      <c r="E346" s="223" t="s">
        <v>735</v>
      </c>
      <c r="F346" s="224" t="s">
        <v>736</v>
      </c>
      <c r="G346" s="225" t="s">
        <v>318</v>
      </c>
      <c r="H346" s="226">
        <v>2</v>
      </c>
      <c r="I346" s="227"/>
      <c r="J346" s="228">
        <f>ROUND(I346*H346,2)</f>
        <v>0</v>
      </c>
      <c r="K346" s="224" t="s">
        <v>23</v>
      </c>
      <c r="L346" s="72"/>
      <c r="M346" s="229" t="s">
        <v>23</v>
      </c>
      <c r="N346" s="230" t="s">
        <v>44</v>
      </c>
      <c r="O346" s="47"/>
      <c r="P346" s="231">
        <f>O346*H346</f>
        <v>0</v>
      </c>
      <c r="Q346" s="231">
        <v>0</v>
      </c>
      <c r="R346" s="231">
        <f>Q346*H346</f>
        <v>0</v>
      </c>
      <c r="S346" s="231">
        <v>0</v>
      </c>
      <c r="T346" s="232">
        <f>S346*H346</f>
        <v>0</v>
      </c>
      <c r="AR346" s="24" t="s">
        <v>712</v>
      </c>
      <c r="AT346" s="24" t="s">
        <v>157</v>
      </c>
      <c r="AU346" s="24" t="s">
        <v>83</v>
      </c>
      <c r="AY346" s="24" t="s">
        <v>155</v>
      </c>
      <c r="BE346" s="233">
        <f>IF(N346="základní",J346,0)</f>
        <v>0</v>
      </c>
      <c r="BF346" s="233">
        <f>IF(N346="snížená",J346,0)</f>
        <v>0</v>
      </c>
      <c r="BG346" s="233">
        <f>IF(N346="zákl. přenesená",J346,0)</f>
        <v>0</v>
      </c>
      <c r="BH346" s="233">
        <f>IF(N346="sníž. přenesená",J346,0)</f>
        <v>0</v>
      </c>
      <c r="BI346" s="233">
        <f>IF(N346="nulová",J346,0)</f>
        <v>0</v>
      </c>
      <c r="BJ346" s="24" t="s">
        <v>81</v>
      </c>
      <c r="BK346" s="233">
        <f>ROUND(I346*H346,2)</f>
        <v>0</v>
      </c>
      <c r="BL346" s="24" t="s">
        <v>712</v>
      </c>
      <c r="BM346" s="24" t="s">
        <v>737</v>
      </c>
    </row>
    <row r="347" s="1" customFormat="1" ht="16.5" customHeight="1">
      <c r="B347" s="46"/>
      <c r="C347" s="222" t="s">
        <v>738</v>
      </c>
      <c r="D347" s="222" t="s">
        <v>157</v>
      </c>
      <c r="E347" s="223" t="s">
        <v>739</v>
      </c>
      <c r="F347" s="224" t="s">
        <v>740</v>
      </c>
      <c r="G347" s="225" t="s">
        <v>318</v>
      </c>
      <c r="H347" s="226">
        <v>2</v>
      </c>
      <c r="I347" s="227"/>
      <c r="J347" s="228">
        <f>ROUND(I347*H347,2)</f>
        <v>0</v>
      </c>
      <c r="K347" s="224" t="s">
        <v>23</v>
      </c>
      <c r="L347" s="72"/>
      <c r="M347" s="229" t="s">
        <v>23</v>
      </c>
      <c r="N347" s="230" t="s">
        <v>44</v>
      </c>
      <c r="O347" s="47"/>
      <c r="P347" s="231">
        <f>O347*H347</f>
        <v>0</v>
      </c>
      <c r="Q347" s="231">
        <v>0</v>
      </c>
      <c r="R347" s="231">
        <f>Q347*H347</f>
        <v>0</v>
      </c>
      <c r="S347" s="231">
        <v>0</v>
      </c>
      <c r="T347" s="232">
        <f>S347*H347</f>
        <v>0</v>
      </c>
      <c r="AR347" s="24" t="s">
        <v>712</v>
      </c>
      <c r="AT347" s="24" t="s">
        <v>157</v>
      </c>
      <c r="AU347" s="24" t="s">
        <v>83</v>
      </c>
      <c r="AY347" s="24" t="s">
        <v>155</v>
      </c>
      <c r="BE347" s="233">
        <f>IF(N347="základní",J347,0)</f>
        <v>0</v>
      </c>
      <c r="BF347" s="233">
        <f>IF(N347="snížená",J347,0)</f>
        <v>0</v>
      </c>
      <c r="BG347" s="233">
        <f>IF(N347="zákl. přenesená",J347,0)</f>
        <v>0</v>
      </c>
      <c r="BH347" s="233">
        <f>IF(N347="sníž. přenesená",J347,0)</f>
        <v>0</v>
      </c>
      <c r="BI347" s="233">
        <f>IF(N347="nulová",J347,0)</f>
        <v>0</v>
      </c>
      <c r="BJ347" s="24" t="s">
        <v>81</v>
      </c>
      <c r="BK347" s="233">
        <f>ROUND(I347*H347,2)</f>
        <v>0</v>
      </c>
      <c r="BL347" s="24" t="s">
        <v>712</v>
      </c>
      <c r="BM347" s="24" t="s">
        <v>741</v>
      </c>
    </row>
    <row r="348" s="10" customFormat="1" ht="29.88" customHeight="1">
      <c r="B348" s="206"/>
      <c r="C348" s="207"/>
      <c r="D348" s="208" t="s">
        <v>72</v>
      </c>
      <c r="E348" s="220" t="s">
        <v>742</v>
      </c>
      <c r="F348" s="220" t="s">
        <v>743</v>
      </c>
      <c r="G348" s="207"/>
      <c r="H348" s="207"/>
      <c r="I348" s="210"/>
      <c r="J348" s="221">
        <f>BK348</f>
        <v>0</v>
      </c>
      <c r="K348" s="207"/>
      <c r="L348" s="212"/>
      <c r="M348" s="213"/>
      <c r="N348" s="214"/>
      <c r="O348" s="214"/>
      <c r="P348" s="215">
        <f>P349</f>
        <v>0</v>
      </c>
      <c r="Q348" s="214"/>
      <c r="R348" s="215">
        <f>R349</f>
        <v>0</v>
      </c>
      <c r="S348" s="214"/>
      <c r="T348" s="216">
        <f>T349</f>
        <v>0</v>
      </c>
      <c r="AR348" s="217" t="s">
        <v>176</v>
      </c>
      <c r="AT348" s="218" t="s">
        <v>72</v>
      </c>
      <c r="AU348" s="218" t="s">
        <v>81</v>
      </c>
      <c r="AY348" s="217" t="s">
        <v>155</v>
      </c>
      <c r="BK348" s="219">
        <f>BK349</f>
        <v>0</v>
      </c>
    </row>
    <row r="349" s="1" customFormat="1" ht="25.5" customHeight="1">
      <c r="B349" s="46"/>
      <c r="C349" s="222" t="s">
        <v>744</v>
      </c>
      <c r="D349" s="222" t="s">
        <v>157</v>
      </c>
      <c r="E349" s="223" t="s">
        <v>745</v>
      </c>
      <c r="F349" s="224" t="s">
        <v>746</v>
      </c>
      <c r="G349" s="225" t="s">
        <v>687</v>
      </c>
      <c r="H349" s="226">
        <v>1</v>
      </c>
      <c r="I349" s="227"/>
      <c r="J349" s="228">
        <f>ROUND(I349*H349,2)</f>
        <v>0</v>
      </c>
      <c r="K349" s="224" t="s">
        <v>23</v>
      </c>
      <c r="L349" s="72"/>
      <c r="M349" s="229" t="s">
        <v>23</v>
      </c>
      <c r="N349" s="290" t="s">
        <v>44</v>
      </c>
      <c r="O349" s="291"/>
      <c r="P349" s="292">
        <f>O349*H349</f>
        <v>0</v>
      </c>
      <c r="Q349" s="292">
        <v>0</v>
      </c>
      <c r="R349" s="292">
        <f>Q349*H349</f>
        <v>0</v>
      </c>
      <c r="S349" s="292">
        <v>0</v>
      </c>
      <c r="T349" s="293">
        <f>S349*H349</f>
        <v>0</v>
      </c>
      <c r="AR349" s="24" t="s">
        <v>712</v>
      </c>
      <c r="AT349" s="24" t="s">
        <v>157</v>
      </c>
      <c r="AU349" s="24" t="s">
        <v>83</v>
      </c>
      <c r="AY349" s="24" t="s">
        <v>155</v>
      </c>
      <c r="BE349" s="233">
        <f>IF(N349="základní",J349,0)</f>
        <v>0</v>
      </c>
      <c r="BF349" s="233">
        <f>IF(N349="snížená",J349,0)</f>
        <v>0</v>
      </c>
      <c r="BG349" s="233">
        <f>IF(N349="zákl. přenesená",J349,0)</f>
        <v>0</v>
      </c>
      <c r="BH349" s="233">
        <f>IF(N349="sníž. přenesená",J349,0)</f>
        <v>0</v>
      </c>
      <c r="BI349" s="233">
        <f>IF(N349="nulová",J349,0)</f>
        <v>0</v>
      </c>
      <c r="BJ349" s="24" t="s">
        <v>81</v>
      </c>
      <c r="BK349" s="233">
        <f>ROUND(I349*H349,2)</f>
        <v>0</v>
      </c>
      <c r="BL349" s="24" t="s">
        <v>712</v>
      </c>
      <c r="BM349" s="24" t="s">
        <v>747</v>
      </c>
    </row>
    <row r="350" s="1" customFormat="1" ht="6.96" customHeight="1">
      <c r="B350" s="67"/>
      <c r="C350" s="68"/>
      <c r="D350" s="68"/>
      <c r="E350" s="68"/>
      <c r="F350" s="68"/>
      <c r="G350" s="68"/>
      <c r="H350" s="68"/>
      <c r="I350" s="167"/>
      <c r="J350" s="68"/>
      <c r="K350" s="68"/>
      <c r="L350" s="72"/>
    </row>
  </sheetData>
  <sheetProtection sheet="1" autoFilter="0" formatColumns="0" formatRows="0" objects="1" scenarios="1" spinCount="100000" saltValue="WqoY2WW5GxufsblcWSeuE2OBQdbpITg9/cfH6Ry14Pk8xROl3TFt8MeHYZjDcVQiVcovCiJREVYe6DojZ1UorA==" hashValue="MVfRB9o0RXASAMRids+gZS158ul4oTlQMb3j56phPKL8W1/LvGE/nNLPa5EOqNC7OPcth93thfM3YSzrvi9rYQ==" algorithmName="SHA-512" password="CC35"/>
  <autoFilter ref="C97:K349"/>
  <mergeCells count="10">
    <mergeCell ref="E7:H7"/>
    <mergeCell ref="E9:H9"/>
    <mergeCell ref="E24:H24"/>
    <mergeCell ref="E45:H45"/>
    <mergeCell ref="E47:H47"/>
    <mergeCell ref="J51:J52"/>
    <mergeCell ref="E88:H88"/>
    <mergeCell ref="E90:H90"/>
    <mergeCell ref="G1:H1"/>
    <mergeCell ref="L2:V2"/>
  </mergeCells>
  <hyperlinks>
    <hyperlink ref="F1:G1" location="C2" display="1) Krycí list soupisu"/>
    <hyperlink ref="G1:H1" location="C54" display="2) Rekapitulace"/>
    <hyperlink ref="J1" location="C97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6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1"/>
      <c r="B1" s="137"/>
      <c r="C1" s="137"/>
      <c r="D1" s="138" t="s">
        <v>1</v>
      </c>
      <c r="E1" s="137"/>
      <c r="F1" s="139" t="s">
        <v>86</v>
      </c>
      <c r="G1" s="139" t="s">
        <v>87</v>
      </c>
      <c r="H1" s="139"/>
      <c r="I1" s="140"/>
      <c r="J1" s="139" t="s">
        <v>88</v>
      </c>
      <c r="K1" s="138" t="s">
        <v>89</v>
      </c>
      <c r="L1" s="139" t="s">
        <v>90</v>
      </c>
      <c r="M1" s="139"/>
      <c r="N1" s="139"/>
      <c r="O1" s="139"/>
      <c r="P1" s="139"/>
      <c r="Q1" s="139"/>
      <c r="R1" s="139"/>
      <c r="S1" s="139"/>
      <c r="T1" s="139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ht="36.96" customHeight="1">
      <c r="L2"/>
      <c r="AT2" s="24" t="s">
        <v>85</v>
      </c>
      <c r="AZ2" s="141" t="s">
        <v>91</v>
      </c>
      <c r="BA2" s="141" t="s">
        <v>23</v>
      </c>
      <c r="BB2" s="141" t="s">
        <v>23</v>
      </c>
      <c r="BC2" s="141" t="s">
        <v>748</v>
      </c>
      <c r="BD2" s="141" t="s">
        <v>83</v>
      </c>
    </row>
    <row r="3" ht="6.96" customHeight="1">
      <c r="B3" s="25"/>
      <c r="C3" s="26"/>
      <c r="D3" s="26"/>
      <c r="E3" s="26"/>
      <c r="F3" s="26"/>
      <c r="G3" s="26"/>
      <c r="H3" s="26"/>
      <c r="I3" s="142"/>
      <c r="J3" s="26"/>
      <c r="K3" s="27"/>
      <c r="AT3" s="24" t="s">
        <v>83</v>
      </c>
      <c r="AZ3" s="141" t="s">
        <v>93</v>
      </c>
      <c r="BA3" s="141" t="s">
        <v>23</v>
      </c>
      <c r="BB3" s="141" t="s">
        <v>23</v>
      </c>
      <c r="BC3" s="141" t="s">
        <v>749</v>
      </c>
      <c r="BD3" s="141" t="s">
        <v>83</v>
      </c>
    </row>
    <row r="4" ht="36.96" customHeight="1">
      <c r="B4" s="28"/>
      <c r="C4" s="29"/>
      <c r="D4" s="30" t="s">
        <v>95</v>
      </c>
      <c r="E4" s="29"/>
      <c r="F4" s="29"/>
      <c r="G4" s="29"/>
      <c r="H4" s="29"/>
      <c r="I4" s="143"/>
      <c r="J4" s="29"/>
      <c r="K4" s="31"/>
      <c r="M4" s="32" t="s">
        <v>12</v>
      </c>
      <c r="AT4" s="24" t="s">
        <v>6</v>
      </c>
      <c r="AZ4" s="141" t="s">
        <v>750</v>
      </c>
      <c r="BA4" s="141" t="s">
        <v>23</v>
      </c>
      <c r="BB4" s="141" t="s">
        <v>23</v>
      </c>
      <c r="BC4" s="141" t="s">
        <v>103</v>
      </c>
      <c r="BD4" s="141" t="s">
        <v>83</v>
      </c>
    </row>
    <row r="5" ht="6.96" customHeight="1">
      <c r="B5" s="28"/>
      <c r="C5" s="29"/>
      <c r="D5" s="29"/>
      <c r="E5" s="29"/>
      <c r="F5" s="29"/>
      <c r="G5" s="29"/>
      <c r="H5" s="29"/>
      <c r="I5" s="143"/>
      <c r="J5" s="29"/>
      <c r="K5" s="31"/>
      <c r="AZ5" s="141" t="s">
        <v>96</v>
      </c>
      <c r="BA5" s="141" t="s">
        <v>23</v>
      </c>
      <c r="BB5" s="141" t="s">
        <v>23</v>
      </c>
      <c r="BC5" s="141" t="s">
        <v>751</v>
      </c>
      <c r="BD5" s="141" t="s">
        <v>83</v>
      </c>
    </row>
    <row r="6">
      <c r="B6" s="28"/>
      <c r="C6" s="29"/>
      <c r="D6" s="40" t="s">
        <v>18</v>
      </c>
      <c r="E6" s="29"/>
      <c r="F6" s="29"/>
      <c r="G6" s="29"/>
      <c r="H6" s="29"/>
      <c r="I6" s="143"/>
      <c r="J6" s="29"/>
      <c r="K6" s="31"/>
      <c r="AZ6" s="141" t="s">
        <v>752</v>
      </c>
      <c r="BA6" s="141" t="s">
        <v>23</v>
      </c>
      <c r="BB6" s="141" t="s">
        <v>23</v>
      </c>
      <c r="BC6" s="141" t="s">
        <v>753</v>
      </c>
      <c r="BD6" s="141" t="s">
        <v>83</v>
      </c>
    </row>
    <row r="7" ht="16.5" customHeight="1">
      <c r="B7" s="28"/>
      <c r="C7" s="29"/>
      <c r="D7" s="29"/>
      <c r="E7" s="144" t="str">
        <f>'Rekapitulace stavby'!K6</f>
        <v>Dolní Brusnice - Zateplení čp.17 - Etapa 1 (zateplení stěn)</v>
      </c>
      <c r="F7" s="40"/>
      <c r="G7" s="40"/>
      <c r="H7" s="40"/>
      <c r="I7" s="143"/>
      <c r="J7" s="29"/>
      <c r="K7" s="31"/>
      <c r="AZ7" s="141" t="s">
        <v>754</v>
      </c>
      <c r="BA7" s="141" t="s">
        <v>23</v>
      </c>
      <c r="BB7" s="141" t="s">
        <v>23</v>
      </c>
      <c r="BC7" s="141" t="s">
        <v>749</v>
      </c>
      <c r="BD7" s="141" t="s">
        <v>83</v>
      </c>
    </row>
    <row r="8" s="1" customFormat="1">
      <c r="B8" s="46"/>
      <c r="C8" s="47"/>
      <c r="D8" s="40" t="s">
        <v>104</v>
      </c>
      <c r="E8" s="47"/>
      <c r="F8" s="47"/>
      <c r="G8" s="47"/>
      <c r="H8" s="47"/>
      <c r="I8" s="145"/>
      <c r="J8" s="47"/>
      <c r="K8" s="51"/>
      <c r="AZ8" s="141" t="s">
        <v>755</v>
      </c>
      <c r="BA8" s="141" t="s">
        <v>23</v>
      </c>
      <c r="BB8" s="141" t="s">
        <v>23</v>
      </c>
      <c r="BC8" s="141" t="s">
        <v>756</v>
      </c>
      <c r="BD8" s="141" t="s">
        <v>83</v>
      </c>
    </row>
    <row r="9" s="1" customFormat="1" ht="36.96" customHeight="1">
      <c r="B9" s="46"/>
      <c r="C9" s="47"/>
      <c r="D9" s="47"/>
      <c r="E9" s="146" t="s">
        <v>757</v>
      </c>
      <c r="F9" s="47"/>
      <c r="G9" s="47"/>
      <c r="H9" s="47"/>
      <c r="I9" s="145"/>
      <c r="J9" s="47"/>
      <c r="K9" s="51"/>
      <c r="AZ9" s="141" t="s">
        <v>102</v>
      </c>
      <c r="BA9" s="141" t="s">
        <v>23</v>
      </c>
      <c r="BB9" s="141" t="s">
        <v>23</v>
      </c>
      <c r="BC9" s="141" t="s">
        <v>758</v>
      </c>
      <c r="BD9" s="141" t="s">
        <v>83</v>
      </c>
    </row>
    <row r="10" s="1" customFormat="1">
      <c r="B10" s="46"/>
      <c r="C10" s="47"/>
      <c r="D10" s="47"/>
      <c r="E10" s="47"/>
      <c r="F10" s="47"/>
      <c r="G10" s="47"/>
      <c r="H10" s="47"/>
      <c r="I10" s="145"/>
      <c r="J10" s="47"/>
      <c r="K10" s="51"/>
      <c r="AZ10" s="141" t="s">
        <v>105</v>
      </c>
      <c r="BA10" s="141" t="s">
        <v>23</v>
      </c>
      <c r="BB10" s="141" t="s">
        <v>23</v>
      </c>
      <c r="BC10" s="141" t="s">
        <v>759</v>
      </c>
      <c r="BD10" s="141" t="s">
        <v>83</v>
      </c>
    </row>
    <row r="11" s="1" customFormat="1" ht="14.4" customHeight="1">
      <c r="B11" s="46"/>
      <c r="C11" s="47"/>
      <c r="D11" s="40" t="s">
        <v>20</v>
      </c>
      <c r="E11" s="47"/>
      <c r="F11" s="35" t="s">
        <v>21</v>
      </c>
      <c r="G11" s="47"/>
      <c r="H11" s="47"/>
      <c r="I11" s="147" t="s">
        <v>22</v>
      </c>
      <c r="J11" s="35" t="s">
        <v>23</v>
      </c>
      <c r="K11" s="51"/>
      <c r="AZ11" s="141" t="s">
        <v>108</v>
      </c>
      <c r="BA11" s="141" t="s">
        <v>23</v>
      </c>
      <c r="BB11" s="141" t="s">
        <v>23</v>
      </c>
      <c r="BC11" s="141" t="s">
        <v>760</v>
      </c>
      <c r="BD11" s="141" t="s">
        <v>83</v>
      </c>
    </row>
    <row r="12" s="1" customFormat="1" ht="14.4" customHeight="1">
      <c r="B12" s="46"/>
      <c r="C12" s="47"/>
      <c r="D12" s="40" t="s">
        <v>24</v>
      </c>
      <c r="E12" s="47"/>
      <c r="F12" s="35" t="s">
        <v>25</v>
      </c>
      <c r="G12" s="47"/>
      <c r="H12" s="47"/>
      <c r="I12" s="147" t="s">
        <v>26</v>
      </c>
      <c r="J12" s="148" t="str">
        <f>'Rekapitulace stavby'!AN8</f>
        <v>1. 2. 2018</v>
      </c>
      <c r="K12" s="51"/>
      <c r="AZ12" s="141" t="s">
        <v>761</v>
      </c>
      <c r="BA12" s="141" t="s">
        <v>23</v>
      </c>
      <c r="BB12" s="141" t="s">
        <v>23</v>
      </c>
      <c r="BC12" s="141" t="s">
        <v>762</v>
      </c>
      <c r="BD12" s="141" t="s">
        <v>83</v>
      </c>
    </row>
    <row r="13" s="1" customFormat="1" ht="10.8" customHeight="1">
      <c r="B13" s="46"/>
      <c r="C13" s="47"/>
      <c r="D13" s="47"/>
      <c r="E13" s="47"/>
      <c r="F13" s="47"/>
      <c r="G13" s="47"/>
      <c r="H13" s="47"/>
      <c r="I13" s="145"/>
      <c r="J13" s="47"/>
      <c r="K13" s="51"/>
      <c r="AZ13" s="141" t="s">
        <v>110</v>
      </c>
      <c r="BA13" s="141" t="s">
        <v>23</v>
      </c>
      <c r="BB13" s="141" t="s">
        <v>23</v>
      </c>
      <c r="BC13" s="141" t="s">
        <v>763</v>
      </c>
      <c r="BD13" s="141" t="s">
        <v>83</v>
      </c>
    </row>
    <row r="14" s="1" customFormat="1" ht="14.4" customHeight="1">
      <c r="B14" s="46"/>
      <c r="C14" s="47"/>
      <c r="D14" s="40" t="s">
        <v>28</v>
      </c>
      <c r="E14" s="47"/>
      <c r="F14" s="47"/>
      <c r="G14" s="47"/>
      <c r="H14" s="47"/>
      <c r="I14" s="147" t="s">
        <v>29</v>
      </c>
      <c r="J14" s="35" t="s">
        <v>23</v>
      </c>
      <c r="K14" s="51"/>
    </row>
    <row r="15" s="1" customFormat="1" ht="18" customHeight="1">
      <c r="B15" s="46"/>
      <c r="C15" s="47"/>
      <c r="D15" s="47"/>
      <c r="E15" s="35" t="s">
        <v>30</v>
      </c>
      <c r="F15" s="47"/>
      <c r="G15" s="47"/>
      <c r="H15" s="47"/>
      <c r="I15" s="147" t="s">
        <v>31</v>
      </c>
      <c r="J15" s="35" t="s">
        <v>23</v>
      </c>
      <c r="K15" s="51"/>
    </row>
    <row r="16" s="1" customFormat="1" ht="6.96" customHeight="1">
      <c r="B16" s="46"/>
      <c r="C16" s="47"/>
      <c r="D16" s="47"/>
      <c r="E16" s="47"/>
      <c r="F16" s="47"/>
      <c r="G16" s="47"/>
      <c r="H16" s="47"/>
      <c r="I16" s="145"/>
      <c r="J16" s="47"/>
      <c r="K16" s="51"/>
    </row>
    <row r="17" s="1" customFormat="1" ht="14.4" customHeight="1">
      <c r="B17" s="46"/>
      <c r="C17" s="47"/>
      <c r="D17" s="40" t="s">
        <v>32</v>
      </c>
      <c r="E17" s="47"/>
      <c r="F17" s="47"/>
      <c r="G17" s="47"/>
      <c r="H17" s="47"/>
      <c r="I17" s="147" t="s">
        <v>29</v>
      </c>
      <c r="J17" s="35" t="str">
        <f>IF('Rekapitulace stavby'!AN13="Vyplň údaj","",IF('Rekapitulace stavby'!AN13="","",'Rekapitulace stavby'!AN13))</f>
        <v/>
      </c>
      <c r="K17" s="51"/>
    </row>
    <row r="18" s="1" customFormat="1" ht="18" customHeight="1">
      <c r="B18" s="46"/>
      <c r="C18" s="47"/>
      <c r="D18" s="47"/>
      <c r="E18" s="35" t="str">
        <f>IF('Rekapitulace stavby'!E14="Vyplň údaj","",IF('Rekapitulace stavby'!E14="","",'Rekapitulace stavby'!E14))</f>
        <v/>
      </c>
      <c r="F18" s="47"/>
      <c r="G18" s="47"/>
      <c r="H18" s="47"/>
      <c r="I18" s="147" t="s">
        <v>31</v>
      </c>
      <c r="J18" s="35" t="str">
        <f>IF('Rekapitulace stavby'!AN14="Vyplň údaj","",IF('Rekapitulace stavby'!AN14="","",'Rekapitulace stavby'!AN14))</f>
        <v/>
      </c>
      <c r="K18" s="51"/>
    </row>
    <row r="19" s="1" customFormat="1" ht="6.96" customHeight="1">
      <c r="B19" s="46"/>
      <c r="C19" s="47"/>
      <c r="D19" s="47"/>
      <c r="E19" s="47"/>
      <c r="F19" s="47"/>
      <c r="G19" s="47"/>
      <c r="H19" s="47"/>
      <c r="I19" s="145"/>
      <c r="J19" s="47"/>
      <c r="K19" s="51"/>
    </row>
    <row r="20" s="1" customFormat="1" ht="14.4" customHeight="1">
      <c r="B20" s="46"/>
      <c r="C20" s="47"/>
      <c r="D20" s="40" t="s">
        <v>34</v>
      </c>
      <c r="E20" s="47"/>
      <c r="F20" s="47"/>
      <c r="G20" s="47"/>
      <c r="H20" s="47"/>
      <c r="I20" s="147" t="s">
        <v>29</v>
      </c>
      <c r="J20" s="35" t="s">
        <v>23</v>
      </c>
      <c r="K20" s="51"/>
    </row>
    <row r="21" s="1" customFormat="1" ht="18" customHeight="1">
      <c r="B21" s="46"/>
      <c r="C21" s="47"/>
      <c r="D21" s="47"/>
      <c r="E21" s="35" t="s">
        <v>35</v>
      </c>
      <c r="F21" s="47"/>
      <c r="G21" s="47"/>
      <c r="H21" s="47"/>
      <c r="I21" s="147" t="s">
        <v>31</v>
      </c>
      <c r="J21" s="35" t="s">
        <v>23</v>
      </c>
      <c r="K21" s="51"/>
    </row>
    <row r="22" s="1" customFormat="1" ht="6.96" customHeight="1">
      <c r="B22" s="46"/>
      <c r="C22" s="47"/>
      <c r="D22" s="47"/>
      <c r="E22" s="47"/>
      <c r="F22" s="47"/>
      <c r="G22" s="47"/>
      <c r="H22" s="47"/>
      <c r="I22" s="145"/>
      <c r="J22" s="47"/>
      <c r="K22" s="51"/>
    </row>
    <row r="23" s="1" customFormat="1" ht="14.4" customHeight="1">
      <c r="B23" s="46"/>
      <c r="C23" s="47"/>
      <c r="D23" s="40" t="s">
        <v>37</v>
      </c>
      <c r="E23" s="47"/>
      <c r="F23" s="47"/>
      <c r="G23" s="47"/>
      <c r="H23" s="47"/>
      <c r="I23" s="145"/>
      <c r="J23" s="47"/>
      <c r="K23" s="51"/>
    </row>
    <row r="24" s="6" customFormat="1" ht="16.5" customHeight="1">
      <c r="B24" s="149"/>
      <c r="C24" s="150"/>
      <c r="D24" s="150"/>
      <c r="E24" s="44" t="s">
        <v>23</v>
      </c>
      <c r="F24" s="44"/>
      <c r="G24" s="44"/>
      <c r="H24" s="44"/>
      <c r="I24" s="151"/>
      <c r="J24" s="150"/>
      <c r="K24" s="152"/>
    </row>
    <row r="25" s="1" customFormat="1" ht="6.96" customHeight="1">
      <c r="B25" s="46"/>
      <c r="C25" s="47"/>
      <c r="D25" s="47"/>
      <c r="E25" s="47"/>
      <c r="F25" s="47"/>
      <c r="G25" s="47"/>
      <c r="H25" s="47"/>
      <c r="I25" s="145"/>
      <c r="J25" s="47"/>
      <c r="K25" s="51"/>
    </row>
    <row r="26" s="1" customFormat="1" ht="6.96" customHeight="1">
      <c r="B26" s="46"/>
      <c r="C26" s="47"/>
      <c r="D26" s="106"/>
      <c r="E26" s="106"/>
      <c r="F26" s="106"/>
      <c r="G26" s="106"/>
      <c r="H26" s="106"/>
      <c r="I26" s="153"/>
      <c r="J26" s="106"/>
      <c r="K26" s="154"/>
    </row>
    <row r="27" s="1" customFormat="1" ht="25.44" customHeight="1">
      <c r="B27" s="46"/>
      <c r="C27" s="47"/>
      <c r="D27" s="155" t="s">
        <v>39</v>
      </c>
      <c r="E27" s="47"/>
      <c r="F27" s="47"/>
      <c r="G27" s="47"/>
      <c r="H27" s="47"/>
      <c r="I27" s="145"/>
      <c r="J27" s="156">
        <f>ROUND(J96,2)</f>
        <v>0</v>
      </c>
      <c r="K27" s="51"/>
    </row>
    <row r="28" s="1" customFormat="1" ht="6.96" customHeight="1">
      <c r="B28" s="46"/>
      <c r="C28" s="47"/>
      <c r="D28" s="106"/>
      <c r="E28" s="106"/>
      <c r="F28" s="106"/>
      <c r="G28" s="106"/>
      <c r="H28" s="106"/>
      <c r="I28" s="153"/>
      <c r="J28" s="106"/>
      <c r="K28" s="154"/>
    </row>
    <row r="29" s="1" customFormat="1" ht="14.4" customHeight="1">
      <c r="B29" s="46"/>
      <c r="C29" s="47"/>
      <c r="D29" s="47"/>
      <c r="E29" s="47"/>
      <c r="F29" s="52" t="s">
        <v>41</v>
      </c>
      <c r="G29" s="47"/>
      <c r="H29" s="47"/>
      <c r="I29" s="157" t="s">
        <v>40</v>
      </c>
      <c r="J29" s="52" t="s">
        <v>42</v>
      </c>
      <c r="K29" s="51"/>
    </row>
    <row r="30" s="1" customFormat="1" ht="14.4" customHeight="1">
      <c r="B30" s="46"/>
      <c r="C30" s="47"/>
      <c r="D30" s="55" t="s">
        <v>43</v>
      </c>
      <c r="E30" s="55" t="s">
        <v>44</v>
      </c>
      <c r="F30" s="158">
        <f>ROUND(SUM(BE96:BE308), 2)</f>
        <v>0</v>
      </c>
      <c r="G30" s="47"/>
      <c r="H30" s="47"/>
      <c r="I30" s="159">
        <v>0.20999999999999999</v>
      </c>
      <c r="J30" s="158">
        <f>ROUND(ROUND((SUM(BE96:BE308)), 2)*I30, 2)</f>
        <v>0</v>
      </c>
      <c r="K30" s="51"/>
    </row>
    <row r="31" s="1" customFormat="1" ht="14.4" customHeight="1">
      <c r="B31" s="46"/>
      <c r="C31" s="47"/>
      <c r="D31" s="47"/>
      <c r="E31" s="55" t="s">
        <v>45</v>
      </c>
      <c r="F31" s="158">
        <f>ROUND(SUM(BF96:BF308), 2)</f>
        <v>0</v>
      </c>
      <c r="G31" s="47"/>
      <c r="H31" s="47"/>
      <c r="I31" s="159">
        <v>0.14999999999999999</v>
      </c>
      <c r="J31" s="158">
        <f>ROUND(ROUND((SUM(BF96:BF308)), 2)*I31, 2)</f>
        <v>0</v>
      </c>
      <c r="K31" s="51"/>
    </row>
    <row r="32" hidden="1" s="1" customFormat="1" ht="14.4" customHeight="1">
      <c r="B32" s="46"/>
      <c r="C32" s="47"/>
      <c r="D32" s="47"/>
      <c r="E32" s="55" t="s">
        <v>46</v>
      </c>
      <c r="F32" s="158">
        <f>ROUND(SUM(BG96:BG308), 2)</f>
        <v>0</v>
      </c>
      <c r="G32" s="47"/>
      <c r="H32" s="47"/>
      <c r="I32" s="159">
        <v>0.20999999999999999</v>
      </c>
      <c r="J32" s="158">
        <v>0</v>
      </c>
      <c r="K32" s="51"/>
    </row>
    <row r="33" hidden="1" s="1" customFormat="1" ht="14.4" customHeight="1">
      <c r="B33" s="46"/>
      <c r="C33" s="47"/>
      <c r="D33" s="47"/>
      <c r="E33" s="55" t="s">
        <v>47</v>
      </c>
      <c r="F33" s="158">
        <f>ROUND(SUM(BH96:BH308), 2)</f>
        <v>0</v>
      </c>
      <c r="G33" s="47"/>
      <c r="H33" s="47"/>
      <c r="I33" s="159">
        <v>0.14999999999999999</v>
      </c>
      <c r="J33" s="158">
        <v>0</v>
      </c>
      <c r="K33" s="51"/>
    </row>
    <row r="34" hidden="1" s="1" customFormat="1" ht="14.4" customHeight="1">
      <c r="B34" s="46"/>
      <c r="C34" s="47"/>
      <c r="D34" s="47"/>
      <c r="E34" s="55" t="s">
        <v>48</v>
      </c>
      <c r="F34" s="158">
        <f>ROUND(SUM(BI96:BI308), 2)</f>
        <v>0</v>
      </c>
      <c r="G34" s="47"/>
      <c r="H34" s="47"/>
      <c r="I34" s="159">
        <v>0</v>
      </c>
      <c r="J34" s="158">
        <v>0</v>
      </c>
      <c r="K34" s="51"/>
    </row>
    <row r="35" s="1" customFormat="1" ht="6.96" customHeight="1">
      <c r="B35" s="46"/>
      <c r="C35" s="47"/>
      <c r="D35" s="47"/>
      <c r="E35" s="47"/>
      <c r="F35" s="47"/>
      <c r="G35" s="47"/>
      <c r="H35" s="47"/>
      <c r="I35" s="145"/>
      <c r="J35" s="47"/>
      <c r="K35" s="51"/>
    </row>
    <row r="36" s="1" customFormat="1" ht="25.44" customHeight="1">
      <c r="B36" s="46"/>
      <c r="C36" s="160"/>
      <c r="D36" s="161" t="s">
        <v>49</v>
      </c>
      <c r="E36" s="98"/>
      <c r="F36" s="98"/>
      <c r="G36" s="162" t="s">
        <v>50</v>
      </c>
      <c r="H36" s="163" t="s">
        <v>51</v>
      </c>
      <c r="I36" s="164"/>
      <c r="J36" s="165">
        <f>SUM(J27:J34)</f>
        <v>0</v>
      </c>
      <c r="K36" s="166"/>
    </row>
    <row r="37" s="1" customFormat="1" ht="14.4" customHeight="1">
      <c r="B37" s="67"/>
      <c r="C37" s="68"/>
      <c r="D37" s="68"/>
      <c r="E37" s="68"/>
      <c r="F37" s="68"/>
      <c r="G37" s="68"/>
      <c r="H37" s="68"/>
      <c r="I37" s="167"/>
      <c r="J37" s="68"/>
      <c r="K37" s="69"/>
    </row>
    <row r="41" s="1" customFormat="1" ht="6.96" customHeight="1">
      <c r="B41" s="168"/>
      <c r="C41" s="169"/>
      <c r="D41" s="169"/>
      <c r="E41" s="169"/>
      <c r="F41" s="169"/>
      <c r="G41" s="169"/>
      <c r="H41" s="169"/>
      <c r="I41" s="170"/>
      <c r="J41" s="169"/>
      <c r="K41" s="171"/>
    </row>
    <row r="42" s="1" customFormat="1" ht="36.96" customHeight="1">
      <c r="B42" s="46"/>
      <c r="C42" s="30" t="s">
        <v>112</v>
      </c>
      <c r="D42" s="47"/>
      <c r="E42" s="47"/>
      <c r="F42" s="47"/>
      <c r="G42" s="47"/>
      <c r="H42" s="47"/>
      <c r="I42" s="145"/>
      <c r="J42" s="47"/>
      <c r="K42" s="51"/>
    </row>
    <row r="43" s="1" customFormat="1" ht="6.96" customHeight="1">
      <c r="B43" s="46"/>
      <c r="C43" s="47"/>
      <c r="D43" s="47"/>
      <c r="E43" s="47"/>
      <c r="F43" s="47"/>
      <c r="G43" s="47"/>
      <c r="H43" s="47"/>
      <c r="I43" s="145"/>
      <c r="J43" s="47"/>
      <c r="K43" s="51"/>
    </row>
    <row r="44" s="1" customFormat="1" ht="14.4" customHeight="1">
      <c r="B44" s="46"/>
      <c r="C44" s="40" t="s">
        <v>18</v>
      </c>
      <c r="D44" s="47"/>
      <c r="E44" s="47"/>
      <c r="F44" s="47"/>
      <c r="G44" s="47"/>
      <c r="H44" s="47"/>
      <c r="I44" s="145"/>
      <c r="J44" s="47"/>
      <c r="K44" s="51"/>
    </row>
    <row r="45" s="1" customFormat="1" ht="16.5" customHeight="1">
      <c r="B45" s="46"/>
      <c r="C45" s="47"/>
      <c r="D45" s="47"/>
      <c r="E45" s="144" t="str">
        <f>E7</f>
        <v>Dolní Brusnice - Zateplení čp.17 - Etapa 1 (zateplení stěn)</v>
      </c>
      <c r="F45" s="40"/>
      <c r="G45" s="40"/>
      <c r="H45" s="40"/>
      <c r="I45" s="145"/>
      <c r="J45" s="47"/>
      <c r="K45" s="51"/>
    </row>
    <row r="46" s="1" customFormat="1" ht="14.4" customHeight="1">
      <c r="B46" s="46"/>
      <c r="C46" s="40" t="s">
        <v>104</v>
      </c>
      <c r="D46" s="47"/>
      <c r="E46" s="47"/>
      <c r="F46" s="47"/>
      <c r="G46" s="47"/>
      <c r="H46" s="47"/>
      <c r="I46" s="145"/>
      <c r="J46" s="47"/>
      <c r="K46" s="51"/>
    </row>
    <row r="47" s="1" customFormat="1" ht="17.25" customHeight="1">
      <c r="B47" s="46"/>
      <c r="C47" s="47"/>
      <c r="D47" s="47"/>
      <c r="E47" s="146" t="str">
        <f>E9</f>
        <v>21 - Zateplení objektu přístavby k OU</v>
      </c>
      <c r="F47" s="47"/>
      <c r="G47" s="47"/>
      <c r="H47" s="47"/>
      <c r="I47" s="145"/>
      <c r="J47" s="47"/>
      <c r="K47" s="51"/>
    </row>
    <row r="48" s="1" customFormat="1" ht="6.96" customHeight="1">
      <c r="B48" s="46"/>
      <c r="C48" s="47"/>
      <c r="D48" s="47"/>
      <c r="E48" s="47"/>
      <c r="F48" s="47"/>
      <c r="G48" s="47"/>
      <c r="H48" s="47"/>
      <c r="I48" s="145"/>
      <c r="J48" s="47"/>
      <c r="K48" s="51"/>
    </row>
    <row r="49" s="1" customFormat="1" ht="18" customHeight="1">
      <c r="B49" s="46"/>
      <c r="C49" s="40" t="s">
        <v>24</v>
      </c>
      <c r="D49" s="47"/>
      <c r="E49" s="47"/>
      <c r="F49" s="35" t="str">
        <f>F12</f>
        <v xml:space="preserve"> </v>
      </c>
      <c r="G49" s="47"/>
      <c r="H49" s="47"/>
      <c r="I49" s="147" t="s">
        <v>26</v>
      </c>
      <c r="J49" s="148" t="str">
        <f>IF(J12="","",J12)</f>
        <v>1. 2. 2018</v>
      </c>
      <c r="K49" s="51"/>
    </row>
    <row r="50" s="1" customFormat="1" ht="6.96" customHeight="1">
      <c r="B50" s="46"/>
      <c r="C50" s="47"/>
      <c r="D50" s="47"/>
      <c r="E50" s="47"/>
      <c r="F50" s="47"/>
      <c r="G50" s="47"/>
      <c r="H50" s="47"/>
      <c r="I50" s="145"/>
      <c r="J50" s="47"/>
      <c r="K50" s="51"/>
    </row>
    <row r="51" s="1" customFormat="1">
      <c r="B51" s="46"/>
      <c r="C51" s="40" t="s">
        <v>28</v>
      </c>
      <c r="D51" s="47"/>
      <c r="E51" s="47"/>
      <c r="F51" s="35" t="str">
        <f>E15</f>
        <v>Obec Dolní Brusnice</v>
      </c>
      <c r="G51" s="47"/>
      <c r="H51" s="47"/>
      <c r="I51" s="147" t="s">
        <v>34</v>
      </c>
      <c r="J51" s="44" t="str">
        <f>E21</f>
        <v>ApA Vamberk s.r.o.</v>
      </c>
      <c r="K51" s="51"/>
    </row>
    <row r="52" s="1" customFormat="1" ht="14.4" customHeight="1">
      <c r="B52" s="46"/>
      <c r="C52" s="40" t="s">
        <v>32</v>
      </c>
      <c r="D52" s="47"/>
      <c r="E52" s="47"/>
      <c r="F52" s="35" t="str">
        <f>IF(E18="","",E18)</f>
        <v/>
      </c>
      <c r="G52" s="47"/>
      <c r="H52" s="47"/>
      <c r="I52" s="145"/>
      <c r="J52" s="172"/>
      <c r="K52" s="51"/>
    </row>
    <row r="53" s="1" customFormat="1" ht="10.32" customHeight="1">
      <c r="B53" s="46"/>
      <c r="C53" s="47"/>
      <c r="D53" s="47"/>
      <c r="E53" s="47"/>
      <c r="F53" s="47"/>
      <c r="G53" s="47"/>
      <c r="H53" s="47"/>
      <c r="I53" s="145"/>
      <c r="J53" s="47"/>
      <c r="K53" s="51"/>
    </row>
    <row r="54" s="1" customFormat="1" ht="29.28" customHeight="1">
      <c r="B54" s="46"/>
      <c r="C54" s="173" t="s">
        <v>113</v>
      </c>
      <c r="D54" s="160"/>
      <c r="E54" s="160"/>
      <c r="F54" s="160"/>
      <c r="G54" s="160"/>
      <c r="H54" s="160"/>
      <c r="I54" s="174"/>
      <c r="J54" s="175" t="s">
        <v>114</v>
      </c>
      <c r="K54" s="176"/>
    </row>
    <row r="55" s="1" customFormat="1" ht="10.32" customHeight="1">
      <c r="B55" s="46"/>
      <c r="C55" s="47"/>
      <c r="D55" s="47"/>
      <c r="E55" s="47"/>
      <c r="F55" s="47"/>
      <c r="G55" s="47"/>
      <c r="H55" s="47"/>
      <c r="I55" s="145"/>
      <c r="J55" s="47"/>
      <c r="K55" s="51"/>
    </row>
    <row r="56" s="1" customFormat="1" ht="29.28" customHeight="1">
      <c r="B56" s="46"/>
      <c r="C56" s="177" t="s">
        <v>115</v>
      </c>
      <c r="D56" s="47"/>
      <c r="E56" s="47"/>
      <c r="F56" s="47"/>
      <c r="G56" s="47"/>
      <c r="H56" s="47"/>
      <c r="I56" s="145"/>
      <c r="J56" s="156">
        <f>J96</f>
        <v>0</v>
      </c>
      <c r="K56" s="51"/>
      <c r="AU56" s="24" t="s">
        <v>116</v>
      </c>
    </row>
    <row r="57" s="7" customFormat="1" ht="24.96" customHeight="1">
      <c r="B57" s="178"/>
      <c r="C57" s="179"/>
      <c r="D57" s="180" t="s">
        <v>117</v>
      </c>
      <c r="E57" s="181"/>
      <c r="F57" s="181"/>
      <c r="G57" s="181"/>
      <c r="H57" s="181"/>
      <c r="I57" s="182"/>
      <c r="J57" s="183">
        <f>J97</f>
        <v>0</v>
      </c>
      <c r="K57" s="184"/>
    </row>
    <row r="58" s="8" customFormat="1" ht="19.92" customHeight="1">
      <c r="B58" s="185"/>
      <c r="C58" s="186"/>
      <c r="D58" s="187" t="s">
        <v>118</v>
      </c>
      <c r="E58" s="188"/>
      <c r="F58" s="188"/>
      <c r="G58" s="188"/>
      <c r="H58" s="188"/>
      <c r="I58" s="189"/>
      <c r="J58" s="190">
        <f>J98</f>
        <v>0</v>
      </c>
      <c r="K58" s="191"/>
    </row>
    <row r="59" s="8" customFormat="1" ht="19.92" customHeight="1">
      <c r="B59" s="185"/>
      <c r="C59" s="186"/>
      <c r="D59" s="187" t="s">
        <v>119</v>
      </c>
      <c r="E59" s="188"/>
      <c r="F59" s="188"/>
      <c r="G59" s="188"/>
      <c r="H59" s="188"/>
      <c r="I59" s="189"/>
      <c r="J59" s="190">
        <f>J106</f>
        <v>0</v>
      </c>
      <c r="K59" s="191"/>
    </row>
    <row r="60" s="8" customFormat="1" ht="19.92" customHeight="1">
      <c r="B60" s="185"/>
      <c r="C60" s="186"/>
      <c r="D60" s="187" t="s">
        <v>120</v>
      </c>
      <c r="E60" s="188"/>
      <c r="F60" s="188"/>
      <c r="G60" s="188"/>
      <c r="H60" s="188"/>
      <c r="I60" s="189"/>
      <c r="J60" s="190">
        <f>J212</f>
        <v>0</v>
      </c>
      <c r="K60" s="191"/>
    </row>
    <row r="61" s="8" customFormat="1" ht="19.92" customHeight="1">
      <c r="B61" s="185"/>
      <c r="C61" s="186"/>
      <c r="D61" s="187" t="s">
        <v>121</v>
      </c>
      <c r="E61" s="188"/>
      <c r="F61" s="188"/>
      <c r="G61" s="188"/>
      <c r="H61" s="188"/>
      <c r="I61" s="189"/>
      <c r="J61" s="190">
        <f>J224</f>
        <v>0</v>
      </c>
      <c r="K61" s="191"/>
    </row>
    <row r="62" s="8" customFormat="1" ht="19.92" customHeight="1">
      <c r="B62" s="185"/>
      <c r="C62" s="186"/>
      <c r="D62" s="187" t="s">
        <v>122</v>
      </c>
      <c r="E62" s="188"/>
      <c r="F62" s="188"/>
      <c r="G62" s="188"/>
      <c r="H62" s="188"/>
      <c r="I62" s="189"/>
      <c r="J62" s="190">
        <f>J229</f>
        <v>0</v>
      </c>
      <c r="K62" s="191"/>
    </row>
    <row r="63" s="7" customFormat="1" ht="24.96" customHeight="1">
      <c r="B63" s="178"/>
      <c r="C63" s="179"/>
      <c r="D63" s="180" t="s">
        <v>123</v>
      </c>
      <c r="E63" s="181"/>
      <c r="F63" s="181"/>
      <c r="G63" s="181"/>
      <c r="H63" s="181"/>
      <c r="I63" s="182"/>
      <c r="J63" s="183">
        <f>J231</f>
        <v>0</v>
      </c>
      <c r="K63" s="184"/>
    </row>
    <row r="64" s="8" customFormat="1" ht="19.92" customHeight="1">
      <c r="B64" s="185"/>
      <c r="C64" s="186"/>
      <c r="D64" s="187" t="s">
        <v>124</v>
      </c>
      <c r="E64" s="188"/>
      <c r="F64" s="188"/>
      <c r="G64" s="188"/>
      <c r="H64" s="188"/>
      <c r="I64" s="189"/>
      <c r="J64" s="190">
        <f>J232</f>
        <v>0</v>
      </c>
      <c r="K64" s="191"/>
    </row>
    <row r="65" s="8" customFormat="1" ht="19.92" customHeight="1">
      <c r="B65" s="185"/>
      <c r="C65" s="186"/>
      <c r="D65" s="187" t="s">
        <v>127</v>
      </c>
      <c r="E65" s="188"/>
      <c r="F65" s="188"/>
      <c r="G65" s="188"/>
      <c r="H65" s="188"/>
      <c r="I65" s="189"/>
      <c r="J65" s="190">
        <f>J235</f>
        <v>0</v>
      </c>
      <c r="K65" s="191"/>
    </row>
    <row r="66" s="8" customFormat="1" ht="19.92" customHeight="1">
      <c r="B66" s="185"/>
      <c r="C66" s="186"/>
      <c r="D66" s="187" t="s">
        <v>128</v>
      </c>
      <c r="E66" s="188"/>
      <c r="F66" s="188"/>
      <c r="G66" s="188"/>
      <c r="H66" s="188"/>
      <c r="I66" s="189"/>
      <c r="J66" s="190">
        <f>J248</f>
        <v>0</v>
      </c>
      <c r="K66" s="191"/>
    </row>
    <row r="67" s="8" customFormat="1" ht="19.92" customHeight="1">
      <c r="B67" s="185"/>
      <c r="C67" s="186"/>
      <c r="D67" s="187" t="s">
        <v>129</v>
      </c>
      <c r="E67" s="188"/>
      <c r="F67" s="188"/>
      <c r="G67" s="188"/>
      <c r="H67" s="188"/>
      <c r="I67" s="189"/>
      <c r="J67" s="190">
        <f>J263</f>
        <v>0</v>
      </c>
      <c r="K67" s="191"/>
    </row>
    <row r="68" s="8" customFormat="1" ht="19.92" customHeight="1">
      <c r="B68" s="185"/>
      <c r="C68" s="186"/>
      <c r="D68" s="187" t="s">
        <v>764</v>
      </c>
      <c r="E68" s="188"/>
      <c r="F68" s="188"/>
      <c r="G68" s="188"/>
      <c r="H68" s="188"/>
      <c r="I68" s="189"/>
      <c r="J68" s="190">
        <f>J267</f>
        <v>0</v>
      </c>
      <c r="K68" s="191"/>
    </row>
    <row r="69" s="8" customFormat="1" ht="19.92" customHeight="1">
      <c r="B69" s="185"/>
      <c r="C69" s="186"/>
      <c r="D69" s="187" t="s">
        <v>130</v>
      </c>
      <c r="E69" s="188"/>
      <c r="F69" s="188"/>
      <c r="G69" s="188"/>
      <c r="H69" s="188"/>
      <c r="I69" s="189"/>
      <c r="J69" s="190">
        <f>J278</f>
        <v>0</v>
      </c>
      <c r="K69" s="191"/>
    </row>
    <row r="70" s="7" customFormat="1" ht="24.96" customHeight="1">
      <c r="B70" s="178"/>
      <c r="C70" s="179"/>
      <c r="D70" s="180" t="s">
        <v>132</v>
      </c>
      <c r="E70" s="181"/>
      <c r="F70" s="181"/>
      <c r="G70" s="181"/>
      <c r="H70" s="181"/>
      <c r="I70" s="182"/>
      <c r="J70" s="183">
        <f>J286</f>
        <v>0</v>
      </c>
      <c r="K70" s="184"/>
    </row>
    <row r="71" s="8" customFormat="1" ht="19.92" customHeight="1">
      <c r="B71" s="185"/>
      <c r="C71" s="186"/>
      <c r="D71" s="187" t="s">
        <v>133</v>
      </c>
      <c r="E71" s="188"/>
      <c r="F71" s="188"/>
      <c r="G71" s="188"/>
      <c r="H71" s="188"/>
      <c r="I71" s="189"/>
      <c r="J71" s="190">
        <f>J287</f>
        <v>0</v>
      </c>
      <c r="K71" s="191"/>
    </row>
    <row r="72" s="7" customFormat="1" ht="24.96" customHeight="1">
      <c r="B72" s="178"/>
      <c r="C72" s="179"/>
      <c r="D72" s="180" t="s">
        <v>134</v>
      </c>
      <c r="E72" s="181"/>
      <c r="F72" s="181"/>
      <c r="G72" s="181"/>
      <c r="H72" s="181"/>
      <c r="I72" s="182"/>
      <c r="J72" s="183">
        <f>J296</f>
        <v>0</v>
      </c>
      <c r="K72" s="184"/>
    </row>
    <row r="73" s="8" customFormat="1" ht="19.92" customHeight="1">
      <c r="B73" s="185"/>
      <c r="C73" s="186"/>
      <c r="D73" s="187" t="s">
        <v>135</v>
      </c>
      <c r="E73" s="188"/>
      <c r="F73" s="188"/>
      <c r="G73" s="188"/>
      <c r="H73" s="188"/>
      <c r="I73" s="189"/>
      <c r="J73" s="190">
        <f>J297</f>
        <v>0</v>
      </c>
      <c r="K73" s="191"/>
    </row>
    <row r="74" s="8" customFormat="1" ht="19.92" customHeight="1">
      <c r="B74" s="185"/>
      <c r="C74" s="186"/>
      <c r="D74" s="187" t="s">
        <v>136</v>
      </c>
      <c r="E74" s="188"/>
      <c r="F74" s="188"/>
      <c r="G74" s="188"/>
      <c r="H74" s="188"/>
      <c r="I74" s="189"/>
      <c r="J74" s="190">
        <f>J299</f>
        <v>0</v>
      </c>
      <c r="K74" s="191"/>
    </row>
    <row r="75" s="8" customFormat="1" ht="19.92" customHeight="1">
      <c r="B75" s="185"/>
      <c r="C75" s="186"/>
      <c r="D75" s="187" t="s">
        <v>137</v>
      </c>
      <c r="E75" s="188"/>
      <c r="F75" s="188"/>
      <c r="G75" s="188"/>
      <c r="H75" s="188"/>
      <c r="I75" s="189"/>
      <c r="J75" s="190">
        <f>J303</f>
        <v>0</v>
      </c>
      <c r="K75" s="191"/>
    </row>
    <row r="76" s="8" customFormat="1" ht="19.92" customHeight="1">
      <c r="B76" s="185"/>
      <c r="C76" s="186"/>
      <c r="D76" s="187" t="s">
        <v>138</v>
      </c>
      <c r="E76" s="188"/>
      <c r="F76" s="188"/>
      <c r="G76" s="188"/>
      <c r="H76" s="188"/>
      <c r="I76" s="189"/>
      <c r="J76" s="190">
        <f>J307</f>
        <v>0</v>
      </c>
      <c r="K76" s="191"/>
    </row>
    <row r="77" s="1" customFormat="1" ht="21.84" customHeight="1">
      <c r="B77" s="46"/>
      <c r="C77" s="47"/>
      <c r="D77" s="47"/>
      <c r="E77" s="47"/>
      <c r="F77" s="47"/>
      <c r="G77" s="47"/>
      <c r="H77" s="47"/>
      <c r="I77" s="145"/>
      <c r="J77" s="47"/>
      <c r="K77" s="51"/>
    </row>
    <row r="78" s="1" customFormat="1" ht="6.96" customHeight="1">
      <c r="B78" s="67"/>
      <c r="C78" s="68"/>
      <c r="D78" s="68"/>
      <c r="E78" s="68"/>
      <c r="F78" s="68"/>
      <c r="G78" s="68"/>
      <c r="H78" s="68"/>
      <c r="I78" s="167"/>
      <c r="J78" s="68"/>
      <c r="K78" s="69"/>
    </row>
    <row r="82" s="1" customFormat="1" ht="6.96" customHeight="1">
      <c r="B82" s="70"/>
      <c r="C82" s="71"/>
      <c r="D82" s="71"/>
      <c r="E82" s="71"/>
      <c r="F82" s="71"/>
      <c r="G82" s="71"/>
      <c r="H82" s="71"/>
      <c r="I82" s="170"/>
      <c r="J82" s="71"/>
      <c r="K82" s="71"/>
      <c r="L82" s="72"/>
    </row>
    <row r="83" s="1" customFormat="1" ht="36.96" customHeight="1">
      <c r="B83" s="46"/>
      <c r="C83" s="73" t="s">
        <v>139</v>
      </c>
      <c r="D83" s="74"/>
      <c r="E83" s="74"/>
      <c r="F83" s="74"/>
      <c r="G83" s="74"/>
      <c r="H83" s="74"/>
      <c r="I83" s="192"/>
      <c r="J83" s="74"/>
      <c r="K83" s="74"/>
      <c r="L83" s="72"/>
    </row>
    <row r="84" s="1" customFormat="1" ht="6.96" customHeight="1">
      <c r="B84" s="46"/>
      <c r="C84" s="74"/>
      <c r="D84" s="74"/>
      <c r="E84" s="74"/>
      <c r="F84" s="74"/>
      <c r="G84" s="74"/>
      <c r="H84" s="74"/>
      <c r="I84" s="192"/>
      <c r="J84" s="74"/>
      <c r="K84" s="74"/>
      <c r="L84" s="72"/>
    </row>
    <row r="85" s="1" customFormat="1" ht="14.4" customHeight="1">
      <c r="B85" s="46"/>
      <c r="C85" s="76" t="s">
        <v>18</v>
      </c>
      <c r="D85" s="74"/>
      <c r="E85" s="74"/>
      <c r="F85" s="74"/>
      <c r="G85" s="74"/>
      <c r="H85" s="74"/>
      <c r="I85" s="192"/>
      <c r="J85" s="74"/>
      <c r="K85" s="74"/>
      <c r="L85" s="72"/>
    </row>
    <row r="86" s="1" customFormat="1" ht="16.5" customHeight="1">
      <c r="B86" s="46"/>
      <c r="C86" s="74"/>
      <c r="D86" s="74"/>
      <c r="E86" s="193" t="str">
        <f>E7</f>
        <v>Dolní Brusnice - Zateplení čp.17 - Etapa 1 (zateplení stěn)</v>
      </c>
      <c r="F86" s="76"/>
      <c r="G86" s="76"/>
      <c r="H86" s="76"/>
      <c r="I86" s="192"/>
      <c r="J86" s="74"/>
      <c r="K86" s="74"/>
      <c r="L86" s="72"/>
    </row>
    <row r="87" s="1" customFormat="1" ht="14.4" customHeight="1">
      <c r="B87" s="46"/>
      <c r="C87" s="76" t="s">
        <v>104</v>
      </c>
      <c r="D87" s="74"/>
      <c r="E87" s="74"/>
      <c r="F87" s="74"/>
      <c r="G87" s="74"/>
      <c r="H87" s="74"/>
      <c r="I87" s="192"/>
      <c r="J87" s="74"/>
      <c r="K87" s="74"/>
      <c r="L87" s="72"/>
    </row>
    <row r="88" s="1" customFormat="1" ht="17.25" customHeight="1">
      <c r="B88" s="46"/>
      <c r="C88" s="74"/>
      <c r="D88" s="74"/>
      <c r="E88" s="82" t="str">
        <f>E9</f>
        <v>21 - Zateplení objektu přístavby k OU</v>
      </c>
      <c r="F88" s="74"/>
      <c r="G88" s="74"/>
      <c r="H88" s="74"/>
      <c r="I88" s="192"/>
      <c r="J88" s="74"/>
      <c r="K88" s="74"/>
      <c r="L88" s="72"/>
    </row>
    <row r="89" s="1" customFormat="1" ht="6.96" customHeight="1">
      <c r="B89" s="46"/>
      <c r="C89" s="74"/>
      <c r="D89" s="74"/>
      <c r="E89" s="74"/>
      <c r="F89" s="74"/>
      <c r="G89" s="74"/>
      <c r="H89" s="74"/>
      <c r="I89" s="192"/>
      <c r="J89" s="74"/>
      <c r="K89" s="74"/>
      <c r="L89" s="72"/>
    </row>
    <row r="90" s="1" customFormat="1" ht="18" customHeight="1">
      <c r="B90" s="46"/>
      <c r="C90" s="76" t="s">
        <v>24</v>
      </c>
      <c r="D90" s="74"/>
      <c r="E90" s="74"/>
      <c r="F90" s="194" t="str">
        <f>F12</f>
        <v xml:space="preserve"> </v>
      </c>
      <c r="G90" s="74"/>
      <c r="H90" s="74"/>
      <c r="I90" s="195" t="s">
        <v>26</v>
      </c>
      <c r="J90" s="85" t="str">
        <f>IF(J12="","",J12)</f>
        <v>1. 2. 2018</v>
      </c>
      <c r="K90" s="74"/>
      <c r="L90" s="72"/>
    </row>
    <row r="91" s="1" customFormat="1" ht="6.96" customHeight="1">
      <c r="B91" s="46"/>
      <c r="C91" s="74"/>
      <c r="D91" s="74"/>
      <c r="E91" s="74"/>
      <c r="F91" s="74"/>
      <c r="G91" s="74"/>
      <c r="H91" s="74"/>
      <c r="I91" s="192"/>
      <c r="J91" s="74"/>
      <c r="K91" s="74"/>
      <c r="L91" s="72"/>
    </row>
    <row r="92" s="1" customFormat="1">
      <c r="B92" s="46"/>
      <c r="C92" s="76" t="s">
        <v>28</v>
      </c>
      <c r="D92" s="74"/>
      <c r="E92" s="74"/>
      <c r="F92" s="194" t="str">
        <f>E15</f>
        <v>Obec Dolní Brusnice</v>
      </c>
      <c r="G92" s="74"/>
      <c r="H92" s="74"/>
      <c r="I92" s="195" t="s">
        <v>34</v>
      </c>
      <c r="J92" s="194" t="str">
        <f>E21</f>
        <v>ApA Vamberk s.r.o.</v>
      </c>
      <c r="K92" s="74"/>
      <c r="L92" s="72"/>
    </row>
    <row r="93" s="1" customFormat="1" ht="14.4" customHeight="1">
      <c r="B93" s="46"/>
      <c r="C93" s="76" t="s">
        <v>32</v>
      </c>
      <c r="D93" s="74"/>
      <c r="E93" s="74"/>
      <c r="F93" s="194" t="str">
        <f>IF(E18="","",E18)</f>
        <v/>
      </c>
      <c r="G93" s="74"/>
      <c r="H93" s="74"/>
      <c r="I93" s="192"/>
      <c r="J93" s="74"/>
      <c r="K93" s="74"/>
      <c r="L93" s="72"/>
    </row>
    <row r="94" s="1" customFormat="1" ht="10.32" customHeight="1">
      <c r="B94" s="46"/>
      <c r="C94" s="74"/>
      <c r="D94" s="74"/>
      <c r="E94" s="74"/>
      <c r="F94" s="74"/>
      <c r="G94" s="74"/>
      <c r="H94" s="74"/>
      <c r="I94" s="192"/>
      <c r="J94" s="74"/>
      <c r="K94" s="74"/>
      <c r="L94" s="72"/>
    </row>
    <row r="95" s="9" customFormat="1" ht="29.28" customHeight="1">
      <c r="B95" s="196"/>
      <c r="C95" s="197" t="s">
        <v>140</v>
      </c>
      <c r="D95" s="198" t="s">
        <v>58</v>
      </c>
      <c r="E95" s="198" t="s">
        <v>54</v>
      </c>
      <c r="F95" s="198" t="s">
        <v>141</v>
      </c>
      <c r="G95" s="198" t="s">
        <v>142</v>
      </c>
      <c r="H95" s="198" t="s">
        <v>143</v>
      </c>
      <c r="I95" s="199" t="s">
        <v>144</v>
      </c>
      <c r="J95" s="198" t="s">
        <v>114</v>
      </c>
      <c r="K95" s="200" t="s">
        <v>145</v>
      </c>
      <c r="L95" s="201"/>
      <c r="M95" s="102" t="s">
        <v>146</v>
      </c>
      <c r="N95" s="103" t="s">
        <v>43</v>
      </c>
      <c r="O95" s="103" t="s">
        <v>147</v>
      </c>
      <c r="P95" s="103" t="s">
        <v>148</v>
      </c>
      <c r="Q95" s="103" t="s">
        <v>149</v>
      </c>
      <c r="R95" s="103" t="s">
        <v>150</v>
      </c>
      <c r="S95" s="103" t="s">
        <v>151</v>
      </c>
      <c r="T95" s="104" t="s">
        <v>152</v>
      </c>
    </row>
    <row r="96" s="1" customFormat="1" ht="29.28" customHeight="1">
      <c r="B96" s="46"/>
      <c r="C96" s="108" t="s">
        <v>115</v>
      </c>
      <c r="D96" s="74"/>
      <c r="E96" s="74"/>
      <c r="F96" s="74"/>
      <c r="G96" s="74"/>
      <c r="H96" s="74"/>
      <c r="I96" s="192"/>
      <c r="J96" s="202">
        <f>BK96</f>
        <v>0</v>
      </c>
      <c r="K96" s="74"/>
      <c r="L96" s="72"/>
      <c r="M96" s="105"/>
      <c r="N96" s="106"/>
      <c r="O96" s="106"/>
      <c r="P96" s="203">
        <f>P97+P231+P286+P296</f>
        <v>0</v>
      </c>
      <c r="Q96" s="106"/>
      <c r="R96" s="203">
        <f>R97+R231+R286+R296</f>
        <v>8.5663915000000017</v>
      </c>
      <c r="S96" s="106"/>
      <c r="T96" s="204">
        <f>T97+T231+T286+T296</f>
        <v>0.22072520000000001</v>
      </c>
      <c r="AT96" s="24" t="s">
        <v>72</v>
      </c>
      <c r="AU96" s="24" t="s">
        <v>116</v>
      </c>
      <c r="BK96" s="205">
        <f>BK97+BK231+BK286+BK296</f>
        <v>0</v>
      </c>
    </row>
    <row r="97" s="10" customFormat="1" ht="37.44" customHeight="1">
      <c r="B97" s="206"/>
      <c r="C97" s="207"/>
      <c r="D97" s="208" t="s">
        <v>72</v>
      </c>
      <c r="E97" s="209" t="s">
        <v>153</v>
      </c>
      <c r="F97" s="209" t="s">
        <v>154</v>
      </c>
      <c r="G97" s="207"/>
      <c r="H97" s="207"/>
      <c r="I97" s="210"/>
      <c r="J97" s="211">
        <f>BK97</f>
        <v>0</v>
      </c>
      <c r="K97" s="207"/>
      <c r="L97" s="212"/>
      <c r="M97" s="213"/>
      <c r="N97" s="214"/>
      <c r="O97" s="214"/>
      <c r="P97" s="215">
        <f>P98+P106+P212+P224+P229</f>
        <v>0</v>
      </c>
      <c r="Q97" s="214"/>
      <c r="R97" s="215">
        <f>R98+R106+R212+R224+R229</f>
        <v>7.7343862200000011</v>
      </c>
      <c r="S97" s="214"/>
      <c r="T97" s="216">
        <f>T98+T106+T212+T224+T229</f>
        <v>0</v>
      </c>
      <c r="AR97" s="217" t="s">
        <v>81</v>
      </c>
      <c r="AT97" s="218" t="s">
        <v>72</v>
      </c>
      <c r="AU97" s="218" t="s">
        <v>73</v>
      </c>
      <c r="AY97" s="217" t="s">
        <v>155</v>
      </c>
      <c r="BK97" s="219">
        <f>BK98+BK106+BK212+BK224+BK229</f>
        <v>0</v>
      </c>
    </row>
    <row r="98" s="10" customFormat="1" ht="19.92" customHeight="1">
      <c r="B98" s="206"/>
      <c r="C98" s="207"/>
      <c r="D98" s="208" t="s">
        <v>72</v>
      </c>
      <c r="E98" s="220" t="s">
        <v>81</v>
      </c>
      <c r="F98" s="220" t="s">
        <v>156</v>
      </c>
      <c r="G98" s="207"/>
      <c r="H98" s="207"/>
      <c r="I98" s="210"/>
      <c r="J98" s="221">
        <f>BK98</f>
        <v>0</v>
      </c>
      <c r="K98" s="207"/>
      <c r="L98" s="212"/>
      <c r="M98" s="213"/>
      <c r="N98" s="214"/>
      <c r="O98" s="214"/>
      <c r="P98" s="215">
        <f>SUM(P99:P105)</f>
        <v>0</v>
      </c>
      <c r="Q98" s="214"/>
      <c r="R98" s="215">
        <f>SUM(R99:R105)</f>
        <v>0</v>
      </c>
      <c r="S98" s="214"/>
      <c r="T98" s="216">
        <f>SUM(T99:T105)</f>
        <v>0</v>
      </c>
      <c r="AR98" s="217" t="s">
        <v>81</v>
      </c>
      <c r="AT98" s="218" t="s">
        <v>72</v>
      </c>
      <c r="AU98" s="218" t="s">
        <v>81</v>
      </c>
      <c r="AY98" s="217" t="s">
        <v>155</v>
      </c>
      <c r="BK98" s="219">
        <f>SUM(BK99:BK105)</f>
        <v>0</v>
      </c>
    </row>
    <row r="99" s="1" customFormat="1" ht="25.5" customHeight="1">
      <c r="B99" s="46"/>
      <c r="C99" s="222" t="s">
        <v>81</v>
      </c>
      <c r="D99" s="222" t="s">
        <v>157</v>
      </c>
      <c r="E99" s="223" t="s">
        <v>158</v>
      </c>
      <c r="F99" s="224" t="s">
        <v>159</v>
      </c>
      <c r="G99" s="225" t="s">
        <v>160</v>
      </c>
      <c r="H99" s="226">
        <v>2.7599999999999998</v>
      </c>
      <c r="I99" s="227"/>
      <c r="J99" s="228">
        <f>ROUND(I99*H99,2)</f>
        <v>0</v>
      </c>
      <c r="K99" s="224" t="s">
        <v>161</v>
      </c>
      <c r="L99" s="72"/>
      <c r="M99" s="229" t="s">
        <v>23</v>
      </c>
      <c r="N99" s="230" t="s">
        <v>44</v>
      </c>
      <c r="O99" s="47"/>
      <c r="P99" s="231">
        <f>O99*H99</f>
        <v>0</v>
      </c>
      <c r="Q99" s="231">
        <v>0</v>
      </c>
      <c r="R99" s="231">
        <f>Q99*H99</f>
        <v>0</v>
      </c>
      <c r="S99" s="231">
        <v>0</v>
      </c>
      <c r="T99" s="232">
        <f>S99*H99</f>
        <v>0</v>
      </c>
      <c r="AR99" s="24" t="s">
        <v>162</v>
      </c>
      <c r="AT99" s="24" t="s">
        <v>157</v>
      </c>
      <c r="AU99" s="24" t="s">
        <v>83</v>
      </c>
      <c r="AY99" s="24" t="s">
        <v>155</v>
      </c>
      <c r="BE99" s="233">
        <f>IF(N99="základní",J99,0)</f>
        <v>0</v>
      </c>
      <c r="BF99" s="233">
        <f>IF(N99="snížená",J99,0)</f>
        <v>0</v>
      </c>
      <c r="BG99" s="233">
        <f>IF(N99="zákl. přenesená",J99,0)</f>
        <v>0</v>
      </c>
      <c r="BH99" s="233">
        <f>IF(N99="sníž. přenesená",J99,0)</f>
        <v>0</v>
      </c>
      <c r="BI99" s="233">
        <f>IF(N99="nulová",J99,0)</f>
        <v>0</v>
      </c>
      <c r="BJ99" s="24" t="s">
        <v>81</v>
      </c>
      <c r="BK99" s="233">
        <f>ROUND(I99*H99,2)</f>
        <v>0</v>
      </c>
      <c r="BL99" s="24" t="s">
        <v>162</v>
      </c>
      <c r="BM99" s="24" t="s">
        <v>163</v>
      </c>
    </row>
    <row r="100" s="11" customFormat="1">
      <c r="B100" s="234"/>
      <c r="C100" s="235"/>
      <c r="D100" s="236" t="s">
        <v>164</v>
      </c>
      <c r="E100" s="237" t="s">
        <v>23</v>
      </c>
      <c r="F100" s="238" t="s">
        <v>765</v>
      </c>
      <c r="G100" s="235"/>
      <c r="H100" s="239">
        <v>2.7599999999999998</v>
      </c>
      <c r="I100" s="240"/>
      <c r="J100" s="235"/>
      <c r="K100" s="235"/>
      <c r="L100" s="241"/>
      <c r="M100" s="242"/>
      <c r="N100" s="243"/>
      <c r="O100" s="243"/>
      <c r="P100" s="243"/>
      <c r="Q100" s="243"/>
      <c r="R100" s="243"/>
      <c r="S100" s="243"/>
      <c r="T100" s="244"/>
      <c r="AT100" s="245" t="s">
        <v>164</v>
      </c>
      <c r="AU100" s="245" t="s">
        <v>83</v>
      </c>
      <c r="AV100" s="11" t="s">
        <v>83</v>
      </c>
      <c r="AW100" s="11" t="s">
        <v>36</v>
      </c>
      <c r="AX100" s="11" t="s">
        <v>81</v>
      </c>
      <c r="AY100" s="245" t="s">
        <v>155</v>
      </c>
    </row>
    <row r="101" s="1" customFormat="1" ht="38.25" customHeight="1">
      <c r="B101" s="46"/>
      <c r="C101" s="222" t="s">
        <v>83</v>
      </c>
      <c r="D101" s="222" t="s">
        <v>157</v>
      </c>
      <c r="E101" s="223" t="s">
        <v>166</v>
      </c>
      <c r="F101" s="224" t="s">
        <v>167</v>
      </c>
      <c r="G101" s="225" t="s">
        <v>160</v>
      </c>
      <c r="H101" s="226">
        <v>2.7599999999999998</v>
      </c>
      <c r="I101" s="227"/>
      <c r="J101" s="228">
        <f>ROUND(I101*H101,2)</f>
        <v>0</v>
      </c>
      <c r="K101" s="224" t="s">
        <v>161</v>
      </c>
      <c r="L101" s="72"/>
      <c r="M101" s="229" t="s">
        <v>23</v>
      </c>
      <c r="N101" s="230" t="s">
        <v>44</v>
      </c>
      <c r="O101" s="47"/>
      <c r="P101" s="231">
        <f>O101*H101</f>
        <v>0</v>
      </c>
      <c r="Q101" s="231">
        <v>0</v>
      </c>
      <c r="R101" s="231">
        <f>Q101*H101</f>
        <v>0</v>
      </c>
      <c r="S101" s="231">
        <v>0</v>
      </c>
      <c r="T101" s="232">
        <f>S101*H101</f>
        <v>0</v>
      </c>
      <c r="AR101" s="24" t="s">
        <v>162</v>
      </c>
      <c r="AT101" s="24" t="s">
        <v>157</v>
      </c>
      <c r="AU101" s="24" t="s">
        <v>83</v>
      </c>
      <c r="AY101" s="24" t="s">
        <v>155</v>
      </c>
      <c r="BE101" s="233">
        <f>IF(N101="základní",J101,0)</f>
        <v>0</v>
      </c>
      <c r="BF101" s="233">
        <f>IF(N101="snížená",J101,0)</f>
        <v>0</v>
      </c>
      <c r="BG101" s="233">
        <f>IF(N101="zákl. přenesená",J101,0)</f>
        <v>0</v>
      </c>
      <c r="BH101" s="233">
        <f>IF(N101="sníž. přenesená",J101,0)</f>
        <v>0</v>
      </c>
      <c r="BI101" s="233">
        <f>IF(N101="nulová",J101,0)</f>
        <v>0</v>
      </c>
      <c r="BJ101" s="24" t="s">
        <v>81</v>
      </c>
      <c r="BK101" s="233">
        <f>ROUND(I101*H101,2)</f>
        <v>0</v>
      </c>
      <c r="BL101" s="24" t="s">
        <v>162</v>
      </c>
      <c r="BM101" s="24" t="s">
        <v>168</v>
      </c>
    </row>
    <row r="102" s="1" customFormat="1" ht="51" customHeight="1">
      <c r="B102" s="46"/>
      <c r="C102" s="222" t="s">
        <v>169</v>
      </c>
      <c r="D102" s="222" t="s">
        <v>157</v>
      </c>
      <c r="E102" s="223" t="s">
        <v>170</v>
      </c>
      <c r="F102" s="224" t="s">
        <v>766</v>
      </c>
      <c r="G102" s="225" t="s">
        <v>160</v>
      </c>
      <c r="H102" s="226">
        <v>2.7599999999999998</v>
      </c>
      <c r="I102" s="227"/>
      <c r="J102" s="228">
        <f>ROUND(I102*H102,2)</f>
        <v>0</v>
      </c>
      <c r="K102" s="224" t="s">
        <v>23</v>
      </c>
      <c r="L102" s="72"/>
      <c r="M102" s="229" t="s">
        <v>23</v>
      </c>
      <c r="N102" s="230" t="s">
        <v>44</v>
      </c>
      <c r="O102" s="47"/>
      <c r="P102" s="231">
        <f>O102*H102</f>
        <v>0</v>
      </c>
      <c r="Q102" s="231">
        <v>0</v>
      </c>
      <c r="R102" s="231">
        <f>Q102*H102</f>
        <v>0</v>
      </c>
      <c r="S102" s="231">
        <v>0</v>
      </c>
      <c r="T102" s="232">
        <f>S102*H102</f>
        <v>0</v>
      </c>
      <c r="AR102" s="24" t="s">
        <v>162</v>
      </c>
      <c r="AT102" s="24" t="s">
        <v>157</v>
      </c>
      <c r="AU102" s="24" t="s">
        <v>83</v>
      </c>
      <c r="AY102" s="24" t="s">
        <v>155</v>
      </c>
      <c r="BE102" s="233">
        <f>IF(N102="základní",J102,0)</f>
        <v>0</v>
      </c>
      <c r="BF102" s="233">
        <f>IF(N102="snížená",J102,0)</f>
        <v>0</v>
      </c>
      <c r="BG102" s="233">
        <f>IF(N102="zákl. přenesená",J102,0)</f>
        <v>0</v>
      </c>
      <c r="BH102" s="233">
        <f>IF(N102="sníž. přenesená",J102,0)</f>
        <v>0</v>
      </c>
      <c r="BI102" s="233">
        <f>IF(N102="nulová",J102,0)</f>
        <v>0</v>
      </c>
      <c r="BJ102" s="24" t="s">
        <v>81</v>
      </c>
      <c r="BK102" s="233">
        <f>ROUND(I102*H102,2)</f>
        <v>0</v>
      </c>
      <c r="BL102" s="24" t="s">
        <v>162</v>
      </c>
      <c r="BM102" s="24" t="s">
        <v>172</v>
      </c>
    </row>
    <row r="103" s="1" customFormat="1" ht="25.5" customHeight="1">
      <c r="B103" s="46"/>
      <c r="C103" s="222" t="s">
        <v>162</v>
      </c>
      <c r="D103" s="222" t="s">
        <v>157</v>
      </c>
      <c r="E103" s="223" t="s">
        <v>173</v>
      </c>
      <c r="F103" s="224" t="s">
        <v>174</v>
      </c>
      <c r="G103" s="225" t="s">
        <v>160</v>
      </c>
      <c r="H103" s="226">
        <v>2.7599999999999998</v>
      </c>
      <c r="I103" s="227"/>
      <c r="J103" s="228">
        <f>ROUND(I103*H103,2)</f>
        <v>0</v>
      </c>
      <c r="K103" s="224" t="s">
        <v>161</v>
      </c>
      <c r="L103" s="72"/>
      <c r="M103" s="229" t="s">
        <v>23</v>
      </c>
      <c r="N103" s="230" t="s">
        <v>44</v>
      </c>
      <c r="O103" s="47"/>
      <c r="P103" s="231">
        <f>O103*H103</f>
        <v>0</v>
      </c>
      <c r="Q103" s="231">
        <v>0</v>
      </c>
      <c r="R103" s="231">
        <f>Q103*H103</f>
        <v>0</v>
      </c>
      <c r="S103" s="231">
        <v>0</v>
      </c>
      <c r="T103" s="232">
        <f>S103*H103</f>
        <v>0</v>
      </c>
      <c r="AR103" s="24" t="s">
        <v>162</v>
      </c>
      <c r="AT103" s="24" t="s">
        <v>157</v>
      </c>
      <c r="AU103" s="24" t="s">
        <v>83</v>
      </c>
      <c r="AY103" s="24" t="s">
        <v>155</v>
      </c>
      <c r="BE103" s="233">
        <f>IF(N103="základní",J103,0)</f>
        <v>0</v>
      </c>
      <c r="BF103" s="233">
        <f>IF(N103="snížená",J103,0)</f>
        <v>0</v>
      </c>
      <c r="BG103" s="233">
        <f>IF(N103="zákl. přenesená",J103,0)</f>
        <v>0</v>
      </c>
      <c r="BH103" s="233">
        <f>IF(N103="sníž. přenesená",J103,0)</f>
        <v>0</v>
      </c>
      <c r="BI103" s="233">
        <f>IF(N103="nulová",J103,0)</f>
        <v>0</v>
      </c>
      <c r="BJ103" s="24" t="s">
        <v>81</v>
      </c>
      <c r="BK103" s="233">
        <f>ROUND(I103*H103,2)</f>
        <v>0</v>
      </c>
      <c r="BL103" s="24" t="s">
        <v>162</v>
      </c>
      <c r="BM103" s="24" t="s">
        <v>175</v>
      </c>
    </row>
    <row r="104" s="1" customFormat="1" ht="16.5" customHeight="1">
      <c r="B104" s="46"/>
      <c r="C104" s="222" t="s">
        <v>176</v>
      </c>
      <c r="D104" s="222" t="s">
        <v>157</v>
      </c>
      <c r="E104" s="223" t="s">
        <v>177</v>
      </c>
      <c r="F104" s="224" t="s">
        <v>178</v>
      </c>
      <c r="G104" s="225" t="s">
        <v>160</v>
      </c>
      <c r="H104" s="226">
        <v>2.7599999999999998</v>
      </c>
      <c r="I104" s="227"/>
      <c r="J104" s="228">
        <f>ROUND(I104*H104,2)</f>
        <v>0</v>
      </c>
      <c r="K104" s="224" t="s">
        <v>161</v>
      </c>
      <c r="L104" s="72"/>
      <c r="M104" s="229" t="s">
        <v>23</v>
      </c>
      <c r="N104" s="230" t="s">
        <v>44</v>
      </c>
      <c r="O104" s="47"/>
      <c r="P104" s="231">
        <f>O104*H104</f>
        <v>0</v>
      </c>
      <c r="Q104" s="231">
        <v>0</v>
      </c>
      <c r="R104" s="231">
        <f>Q104*H104</f>
        <v>0</v>
      </c>
      <c r="S104" s="231">
        <v>0</v>
      </c>
      <c r="T104" s="232">
        <f>S104*H104</f>
        <v>0</v>
      </c>
      <c r="AR104" s="24" t="s">
        <v>162</v>
      </c>
      <c r="AT104" s="24" t="s">
        <v>157</v>
      </c>
      <c r="AU104" s="24" t="s">
        <v>83</v>
      </c>
      <c r="AY104" s="24" t="s">
        <v>155</v>
      </c>
      <c r="BE104" s="233">
        <f>IF(N104="základní",J104,0)</f>
        <v>0</v>
      </c>
      <c r="BF104" s="233">
        <f>IF(N104="snížená",J104,0)</f>
        <v>0</v>
      </c>
      <c r="BG104" s="233">
        <f>IF(N104="zákl. přenesená",J104,0)</f>
        <v>0</v>
      </c>
      <c r="BH104" s="233">
        <f>IF(N104="sníž. přenesená",J104,0)</f>
        <v>0</v>
      </c>
      <c r="BI104" s="233">
        <f>IF(N104="nulová",J104,0)</f>
        <v>0</v>
      </c>
      <c r="BJ104" s="24" t="s">
        <v>81</v>
      </c>
      <c r="BK104" s="233">
        <f>ROUND(I104*H104,2)</f>
        <v>0</v>
      </c>
      <c r="BL104" s="24" t="s">
        <v>162</v>
      </c>
      <c r="BM104" s="24" t="s">
        <v>179</v>
      </c>
    </row>
    <row r="105" s="1" customFormat="1" ht="16.5" customHeight="1">
      <c r="B105" s="46"/>
      <c r="C105" s="222" t="s">
        <v>180</v>
      </c>
      <c r="D105" s="222" t="s">
        <v>157</v>
      </c>
      <c r="E105" s="223" t="s">
        <v>181</v>
      </c>
      <c r="F105" s="224" t="s">
        <v>182</v>
      </c>
      <c r="G105" s="225" t="s">
        <v>160</v>
      </c>
      <c r="H105" s="226">
        <v>2.7599999999999998</v>
      </c>
      <c r="I105" s="227"/>
      <c r="J105" s="228">
        <f>ROUND(I105*H105,2)</f>
        <v>0</v>
      </c>
      <c r="K105" s="224" t="s">
        <v>23</v>
      </c>
      <c r="L105" s="72"/>
      <c r="M105" s="229" t="s">
        <v>23</v>
      </c>
      <c r="N105" s="230" t="s">
        <v>44</v>
      </c>
      <c r="O105" s="47"/>
      <c r="P105" s="231">
        <f>O105*H105</f>
        <v>0</v>
      </c>
      <c r="Q105" s="231">
        <v>0</v>
      </c>
      <c r="R105" s="231">
        <f>Q105*H105</f>
        <v>0</v>
      </c>
      <c r="S105" s="231">
        <v>0</v>
      </c>
      <c r="T105" s="232">
        <f>S105*H105</f>
        <v>0</v>
      </c>
      <c r="AR105" s="24" t="s">
        <v>162</v>
      </c>
      <c r="AT105" s="24" t="s">
        <v>157</v>
      </c>
      <c r="AU105" s="24" t="s">
        <v>83</v>
      </c>
      <c r="AY105" s="24" t="s">
        <v>155</v>
      </c>
      <c r="BE105" s="233">
        <f>IF(N105="základní",J105,0)</f>
        <v>0</v>
      </c>
      <c r="BF105" s="233">
        <f>IF(N105="snížená",J105,0)</f>
        <v>0</v>
      </c>
      <c r="BG105" s="233">
        <f>IF(N105="zákl. přenesená",J105,0)</f>
        <v>0</v>
      </c>
      <c r="BH105" s="233">
        <f>IF(N105="sníž. přenesená",J105,0)</f>
        <v>0</v>
      </c>
      <c r="BI105" s="233">
        <f>IF(N105="nulová",J105,0)</f>
        <v>0</v>
      </c>
      <c r="BJ105" s="24" t="s">
        <v>81</v>
      </c>
      <c r="BK105" s="233">
        <f>ROUND(I105*H105,2)</f>
        <v>0</v>
      </c>
      <c r="BL105" s="24" t="s">
        <v>162</v>
      </c>
      <c r="BM105" s="24" t="s">
        <v>183</v>
      </c>
    </row>
    <row r="106" s="10" customFormat="1" ht="29.88" customHeight="1">
      <c r="B106" s="206"/>
      <c r="C106" s="207"/>
      <c r="D106" s="208" t="s">
        <v>72</v>
      </c>
      <c r="E106" s="220" t="s">
        <v>180</v>
      </c>
      <c r="F106" s="220" t="s">
        <v>184</v>
      </c>
      <c r="G106" s="207"/>
      <c r="H106" s="207"/>
      <c r="I106" s="210"/>
      <c r="J106" s="221">
        <f>BK106</f>
        <v>0</v>
      </c>
      <c r="K106" s="207"/>
      <c r="L106" s="212"/>
      <c r="M106" s="213"/>
      <c r="N106" s="214"/>
      <c r="O106" s="214"/>
      <c r="P106" s="215">
        <f>SUM(P107:P211)</f>
        <v>0</v>
      </c>
      <c r="Q106" s="214"/>
      <c r="R106" s="215">
        <f>SUM(R107:R211)</f>
        <v>7.7295154200000011</v>
      </c>
      <c r="S106" s="214"/>
      <c r="T106" s="216">
        <f>SUM(T107:T211)</f>
        <v>0</v>
      </c>
      <c r="AR106" s="217" t="s">
        <v>81</v>
      </c>
      <c r="AT106" s="218" t="s">
        <v>72</v>
      </c>
      <c r="AU106" s="218" t="s">
        <v>81</v>
      </c>
      <c r="AY106" s="217" t="s">
        <v>155</v>
      </c>
      <c r="BK106" s="219">
        <f>SUM(BK107:BK211)</f>
        <v>0</v>
      </c>
    </row>
    <row r="107" s="1" customFormat="1" ht="25.5" customHeight="1">
      <c r="B107" s="46"/>
      <c r="C107" s="222" t="s">
        <v>185</v>
      </c>
      <c r="D107" s="222" t="s">
        <v>157</v>
      </c>
      <c r="E107" s="223" t="s">
        <v>216</v>
      </c>
      <c r="F107" s="224" t="s">
        <v>217</v>
      </c>
      <c r="G107" s="225" t="s">
        <v>188</v>
      </c>
      <c r="H107" s="226">
        <v>27.670000000000002</v>
      </c>
      <c r="I107" s="227"/>
      <c r="J107" s="228">
        <f>ROUND(I107*H107,2)</f>
        <v>0</v>
      </c>
      <c r="K107" s="224" t="s">
        <v>161</v>
      </c>
      <c r="L107" s="72"/>
      <c r="M107" s="229" t="s">
        <v>23</v>
      </c>
      <c r="N107" s="230" t="s">
        <v>44</v>
      </c>
      <c r="O107" s="47"/>
      <c r="P107" s="231">
        <f>O107*H107</f>
        <v>0</v>
      </c>
      <c r="Q107" s="231">
        <v>0.0082799999999999992</v>
      </c>
      <c r="R107" s="231">
        <f>Q107*H107</f>
        <v>0.2291076</v>
      </c>
      <c r="S107" s="231">
        <v>0</v>
      </c>
      <c r="T107" s="232">
        <f>S107*H107</f>
        <v>0</v>
      </c>
      <c r="AR107" s="24" t="s">
        <v>162</v>
      </c>
      <c r="AT107" s="24" t="s">
        <v>157</v>
      </c>
      <c r="AU107" s="24" t="s">
        <v>83</v>
      </c>
      <c r="AY107" s="24" t="s">
        <v>155</v>
      </c>
      <c r="BE107" s="233">
        <f>IF(N107="základní",J107,0)</f>
        <v>0</v>
      </c>
      <c r="BF107" s="233">
        <f>IF(N107="snížená",J107,0)</f>
        <v>0</v>
      </c>
      <c r="BG107" s="233">
        <f>IF(N107="zákl. přenesená",J107,0)</f>
        <v>0</v>
      </c>
      <c r="BH107" s="233">
        <f>IF(N107="sníž. přenesená",J107,0)</f>
        <v>0</v>
      </c>
      <c r="BI107" s="233">
        <f>IF(N107="nulová",J107,0)</f>
        <v>0</v>
      </c>
      <c r="BJ107" s="24" t="s">
        <v>81</v>
      </c>
      <c r="BK107" s="233">
        <f>ROUND(I107*H107,2)</f>
        <v>0</v>
      </c>
      <c r="BL107" s="24" t="s">
        <v>162</v>
      </c>
      <c r="BM107" s="24" t="s">
        <v>218</v>
      </c>
    </row>
    <row r="108" s="11" customFormat="1">
      <c r="B108" s="234"/>
      <c r="C108" s="235"/>
      <c r="D108" s="236" t="s">
        <v>164</v>
      </c>
      <c r="E108" s="237" t="s">
        <v>23</v>
      </c>
      <c r="F108" s="238" t="s">
        <v>767</v>
      </c>
      <c r="G108" s="235"/>
      <c r="H108" s="239">
        <v>9.0199999999999996</v>
      </c>
      <c r="I108" s="240"/>
      <c r="J108" s="235"/>
      <c r="K108" s="235"/>
      <c r="L108" s="241"/>
      <c r="M108" s="242"/>
      <c r="N108" s="243"/>
      <c r="O108" s="243"/>
      <c r="P108" s="243"/>
      <c r="Q108" s="243"/>
      <c r="R108" s="243"/>
      <c r="S108" s="243"/>
      <c r="T108" s="244"/>
      <c r="AT108" s="245" t="s">
        <v>164</v>
      </c>
      <c r="AU108" s="245" t="s">
        <v>83</v>
      </c>
      <c r="AV108" s="11" t="s">
        <v>83</v>
      </c>
      <c r="AW108" s="11" t="s">
        <v>36</v>
      </c>
      <c r="AX108" s="11" t="s">
        <v>73</v>
      </c>
      <c r="AY108" s="245" t="s">
        <v>155</v>
      </c>
    </row>
    <row r="109" s="11" customFormat="1">
      <c r="B109" s="234"/>
      <c r="C109" s="235"/>
      <c r="D109" s="236" t="s">
        <v>164</v>
      </c>
      <c r="E109" s="237" t="s">
        <v>23</v>
      </c>
      <c r="F109" s="238" t="s">
        <v>768</v>
      </c>
      <c r="G109" s="235"/>
      <c r="H109" s="239">
        <v>4.1200000000000001</v>
      </c>
      <c r="I109" s="240"/>
      <c r="J109" s="235"/>
      <c r="K109" s="235"/>
      <c r="L109" s="241"/>
      <c r="M109" s="242"/>
      <c r="N109" s="243"/>
      <c r="O109" s="243"/>
      <c r="P109" s="243"/>
      <c r="Q109" s="243"/>
      <c r="R109" s="243"/>
      <c r="S109" s="243"/>
      <c r="T109" s="244"/>
      <c r="AT109" s="245" t="s">
        <v>164</v>
      </c>
      <c r="AU109" s="245" t="s">
        <v>83</v>
      </c>
      <c r="AV109" s="11" t="s">
        <v>83</v>
      </c>
      <c r="AW109" s="11" t="s">
        <v>36</v>
      </c>
      <c r="AX109" s="11" t="s">
        <v>73</v>
      </c>
      <c r="AY109" s="245" t="s">
        <v>155</v>
      </c>
    </row>
    <row r="110" s="11" customFormat="1">
      <c r="B110" s="234"/>
      <c r="C110" s="235"/>
      <c r="D110" s="236" t="s">
        <v>164</v>
      </c>
      <c r="E110" s="237" t="s">
        <v>23</v>
      </c>
      <c r="F110" s="238" t="s">
        <v>769</v>
      </c>
      <c r="G110" s="235"/>
      <c r="H110" s="239">
        <v>2.4300000000000002</v>
      </c>
      <c r="I110" s="240"/>
      <c r="J110" s="235"/>
      <c r="K110" s="235"/>
      <c r="L110" s="241"/>
      <c r="M110" s="242"/>
      <c r="N110" s="243"/>
      <c r="O110" s="243"/>
      <c r="P110" s="243"/>
      <c r="Q110" s="243"/>
      <c r="R110" s="243"/>
      <c r="S110" s="243"/>
      <c r="T110" s="244"/>
      <c r="AT110" s="245" t="s">
        <v>164</v>
      </c>
      <c r="AU110" s="245" t="s">
        <v>83</v>
      </c>
      <c r="AV110" s="11" t="s">
        <v>83</v>
      </c>
      <c r="AW110" s="11" t="s">
        <v>36</v>
      </c>
      <c r="AX110" s="11" t="s">
        <v>73</v>
      </c>
      <c r="AY110" s="245" t="s">
        <v>155</v>
      </c>
    </row>
    <row r="111" s="13" customFormat="1">
      <c r="B111" s="256"/>
      <c r="C111" s="257"/>
      <c r="D111" s="236" t="s">
        <v>164</v>
      </c>
      <c r="E111" s="258" t="s">
        <v>761</v>
      </c>
      <c r="F111" s="259" t="s">
        <v>199</v>
      </c>
      <c r="G111" s="257"/>
      <c r="H111" s="260">
        <v>15.57</v>
      </c>
      <c r="I111" s="261"/>
      <c r="J111" s="257"/>
      <c r="K111" s="257"/>
      <c r="L111" s="262"/>
      <c r="M111" s="263"/>
      <c r="N111" s="264"/>
      <c r="O111" s="264"/>
      <c r="P111" s="264"/>
      <c r="Q111" s="264"/>
      <c r="R111" s="264"/>
      <c r="S111" s="264"/>
      <c r="T111" s="265"/>
      <c r="AT111" s="266" t="s">
        <v>164</v>
      </c>
      <c r="AU111" s="266" t="s">
        <v>83</v>
      </c>
      <c r="AV111" s="13" t="s">
        <v>169</v>
      </c>
      <c r="AW111" s="13" t="s">
        <v>36</v>
      </c>
      <c r="AX111" s="13" t="s">
        <v>73</v>
      </c>
      <c r="AY111" s="266" t="s">
        <v>155</v>
      </c>
    </row>
    <row r="112" s="11" customFormat="1">
      <c r="B112" s="234"/>
      <c r="C112" s="235"/>
      <c r="D112" s="236" t="s">
        <v>164</v>
      </c>
      <c r="E112" s="237" t="s">
        <v>23</v>
      </c>
      <c r="F112" s="238" t="s">
        <v>770</v>
      </c>
      <c r="G112" s="235"/>
      <c r="H112" s="239">
        <v>12.1</v>
      </c>
      <c r="I112" s="240"/>
      <c r="J112" s="235"/>
      <c r="K112" s="235"/>
      <c r="L112" s="241"/>
      <c r="M112" s="242"/>
      <c r="N112" s="243"/>
      <c r="O112" s="243"/>
      <c r="P112" s="243"/>
      <c r="Q112" s="243"/>
      <c r="R112" s="243"/>
      <c r="S112" s="243"/>
      <c r="T112" s="244"/>
      <c r="AT112" s="245" t="s">
        <v>164</v>
      </c>
      <c r="AU112" s="245" t="s">
        <v>83</v>
      </c>
      <c r="AV112" s="11" t="s">
        <v>83</v>
      </c>
      <c r="AW112" s="11" t="s">
        <v>36</v>
      </c>
      <c r="AX112" s="11" t="s">
        <v>73</v>
      </c>
      <c r="AY112" s="245" t="s">
        <v>155</v>
      </c>
    </row>
    <row r="113" s="14" customFormat="1">
      <c r="B113" s="277"/>
      <c r="C113" s="278"/>
      <c r="D113" s="236" t="s">
        <v>164</v>
      </c>
      <c r="E113" s="279" t="s">
        <v>23</v>
      </c>
      <c r="F113" s="280" t="s">
        <v>238</v>
      </c>
      <c r="G113" s="278"/>
      <c r="H113" s="281">
        <v>27.670000000000002</v>
      </c>
      <c r="I113" s="282"/>
      <c r="J113" s="278"/>
      <c r="K113" s="278"/>
      <c r="L113" s="283"/>
      <c r="M113" s="284"/>
      <c r="N113" s="285"/>
      <c r="O113" s="285"/>
      <c r="P113" s="285"/>
      <c r="Q113" s="285"/>
      <c r="R113" s="285"/>
      <c r="S113" s="285"/>
      <c r="T113" s="286"/>
      <c r="AT113" s="287" t="s">
        <v>164</v>
      </c>
      <c r="AU113" s="287" t="s">
        <v>83</v>
      </c>
      <c r="AV113" s="14" t="s">
        <v>162</v>
      </c>
      <c r="AW113" s="14" t="s">
        <v>36</v>
      </c>
      <c r="AX113" s="14" t="s">
        <v>81</v>
      </c>
      <c r="AY113" s="287" t="s">
        <v>155</v>
      </c>
    </row>
    <row r="114" s="1" customFormat="1" ht="16.5" customHeight="1">
      <c r="B114" s="46"/>
      <c r="C114" s="267" t="s">
        <v>191</v>
      </c>
      <c r="D114" s="267" t="s">
        <v>221</v>
      </c>
      <c r="E114" s="268" t="s">
        <v>771</v>
      </c>
      <c r="F114" s="269" t="s">
        <v>772</v>
      </c>
      <c r="G114" s="270" t="s">
        <v>188</v>
      </c>
      <c r="H114" s="271">
        <v>16.349</v>
      </c>
      <c r="I114" s="272"/>
      <c r="J114" s="273">
        <f>ROUND(I114*H114,2)</f>
        <v>0</v>
      </c>
      <c r="K114" s="269" t="s">
        <v>23</v>
      </c>
      <c r="L114" s="274"/>
      <c r="M114" s="275" t="s">
        <v>23</v>
      </c>
      <c r="N114" s="276" t="s">
        <v>44</v>
      </c>
      <c r="O114" s="47"/>
      <c r="P114" s="231">
        <f>O114*H114</f>
        <v>0</v>
      </c>
      <c r="Q114" s="231">
        <v>0.00175</v>
      </c>
      <c r="R114" s="231">
        <f>Q114*H114</f>
        <v>0.028610750000000001</v>
      </c>
      <c r="S114" s="231">
        <v>0</v>
      </c>
      <c r="T114" s="232">
        <f>S114*H114</f>
        <v>0</v>
      </c>
      <c r="AR114" s="24" t="s">
        <v>191</v>
      </c>
      <c r="AT114" s="24" t="s">
        <v>221</v>
      </c>
      <c r="AU114" s="24" t="s">
        <v>83</v>
      </c>
      <c r="AY114" s="24" t="s">
        <v>155</v>
      </c>
      <c r="BE114" s="233">
        <f>IF(N114="základní",J114,0)</f>
        <v>0</v>
      </c>
      <c r="BF114" s="233">
        <f>IF(N114="snížená",J114,0)</f>
        <v>0</v>
      </c>
      <c r="BG114" s="233">
        <f>IF(N114="zákl. přenesená",J114,0)</f>
        <v>0</v>
      </c>
      <c r="BH114" s="233">
        <f>IF(N114="sníž. přenesená",J114,0)</f>
        <v>0</v>
      </c>
      <c r="BI114" s="233">
        <f>IF(N114="nulová",J114,0)</f>
        <v>0</v>
      </c>
      <c r="BJ114" s="24" t="s">
        <v>81</v>
      </c>
      <c r="BK114" s="233">
        <f>ROUND(I114*H114,2)</f>
        <v>0</v>
      </c>
      <c r="BL114" s="24" t="s">
        <v>162</v>
      </c>
      <c r="BM114" s="24" t="s">
        <v>773</v>
      </c>
    </row>
    <row r="115" s="11" customFormat="1">
      <c r="B115" s="234"/>
      <c r="C115" s="235"/>
      <c r="D115" s="236" t="s">
        <v>164</v>
      </c>
      <c r="E115" s="237" t="s">
        <v>23</v>
      </c>
      <c r="F115" s="238" t="s">
        <v>774</v>
      </c>
      <c r="G115" s="235"/>
      <c r="H115" s="239">
        <v>16.349</v>
      </c>
      <c r="I115" s="240"/>
      <c r="J115" s="235"/>
      <c r="K115" s="235"/>
      <c r="L115" s="241"/>
      <c r="M115" s="242"/>
      <c r="N115" s="243"/>
      <c r="O115" s="243"/>
      <c r="P115" s="243"/>
      <c r="Q115" s="243"/>
      <c r="R115" s="243"/>
      <c r="S115" s="243"/>
      <c r="T115" s="244"/>
      <c r="AT115" s="245" t="s">
        <v>164</v>
      </c>
      <c r="AU115" s="245" t="s">
        <v>83</v>
      </c>
      <c r="AV115" s="11" t="s">
        <v>83</v>
      </c>
      <c r="AW115" s="11" t="s">
        <v>36</v>
      </c>
      <c r="AX115" s="11" t="s">
        <v>81</v>
      </c>
      <c r="AY115" s="245" t="s">
        <v>155</v>
      </c>
    </row>
    <row r="116" s="1" customFormat="1" ht="38.25" customHeight="1">
      <c r="B116" s="46"/>
      <c r="C116" s="222" t="s">
        <v>200</v>
      </c>
      <c r="D116" s="222" t="s">
        <v>157</v>
      </c>
      <c r="E116" s="223" t="s">
        <v>226</v>
      </c>
      <c r="F116" s="224" t="s">
        <v>227</v>
      </c>
      <c r="G116" s="225" t="s">
        <v>188</v>
      </c>
      <c r="H116" s="226">
        <v>15.57</v>
      </c>
      <c r="I116" s="227"/>
      <c r="J116" s="228">
        <f>ROUND(I116*H116,2)</f>
        <v>0</v>
      </c>
      <c r="K116" s="224" t="s">
        <v>161</v>
      </c>
      <c r="L116" s="72"/>
      <c r="M116" s="229" t="s">
        <v>23</v>
      </c>
      <c r="N116" s="230" t="s">
        <v>44</v>
      </c>
      <c r="O116" s="47"/>
      <c r="P116" s="231">
        <f>O116*H116</f>
        <v>0</v>
      </c>
      <c r="Q116" s="231">
        <v>0.0026800000000000001</v>
      </c>
      <c r="R116" s="231">
        <f>Q116*H116</f>
        <v>0.041727600000000004</v>
      </c>
      <c r="S116" s="231">
        <v>0</v>
      </c>
      <c r="T116" s="232">
        <f>S116*H116</f>
        <v>0</v>
      </c>
      <c r="AR116" s="24" t="s">
        <v>162</v>
      </c>
      <c r="AT116" s="24" t="s">
        <v>157</v>
      </c>
      <c r="AU116" s="24" t="s">
        <v>83</v>
      </c>
      <c r="AY116" s="24" t="s">
        <v>155</v>
      </c>
      <c r="BE116" s="233">
        <f>IF(N116="základní",J116,0)</f>
        <v>0</v>
      </c>
      <c r="BF116" s="233">
        <f>IF(N116="snížená",J116,0)</f>
        <v>0</v>
      </c>
      <c r="BG116" s="233">
        <f>IF(N116="zákl. přenesená",J116,0)</f>
        <v>0</v>
      </c>
      <c r="BH116" s="233">
        <f>IF(N116="sníž. přenesená",J116,0)</f>
        <v>0</v>
      </c>
      <c r="BI116" s="233">
        <f>IF(N116="nulová",J116,0)</f>
        <v>0</v>
      </c>
      <c r="BJ116" s="24" t="s">
        <v>81</v>
      </c>
      <c r="BK116" s="233">
        <f>ROUND(I116*H116,2)</f>
        <v>0</v>
      </c>
      <c r="BL116" s="24" t="s">
        <v>162</v>
      </c>
      <c r="BM116" s="24" t="s">
        <v>775</v>
      </c>
    </row>
    <row r="117" s="11" customFormat="1">
      <c r="B117" s="234"/>
      <c r="C117" s="235"/>
      <c r="D117" s="236" t="s">
        <v>164</v>
      </c>
      <c r="E117" s="237" t="s">
        <v>23</v>
      </c>
      <c r="F117" s="238" t="s">
        <v>762</v>
      </c>
      <c r="G117" s="235"/>
      <c r="H117" s="239">
        <v>15.57</v>
      </c>
      <c r="I117" s="240"/>
      <c r="J117" s="235"/>
      <c r="K117" s="235"/>
      <c r="L117" s="241"/>
      <c r="M117" s="242"/>
      <c r="N117" s="243"/>
      <c r="O117" s="243"/>
      <c r="P117" s="243"/>
      <c r="Q117" s="243"/>
      <c r="R117" s="243"/>
      <c r="S117" s="243"/>
      <c r="T117" s="244"/>
      <c r="AT117" s="245" t="s">
        <v>164</v>
      </c>
      <c r="AU117" s="245" t="s">
        <v>83</v>
      </c>
      <c r="AV117" s="11" t="s">
        <v>83</v>
      </c>
      <c r="AW117" s="11" t="s">
        <v>36</v>
      </c>
      <c r="AX117" s="11" t="s">
        <v>81</v>
      </c>
      <c r="AY117" s="245" t="s">
        <v>155</v>
      </c>
    </row>
    <row r="118" s="1" customFormat="1" ht="25.5" customHeight="1">
      <c r="B118" s="46"/>
      <c r="C118" s="222" t="s">
        <v>206</v>
      </c>
      <c r="D118" s="222" t="s">
        <v>157</v>
      </c>
      <c r="E118" s="223" t="s">
        <v>230</v>
      </c>
      <c r="F118" s="224" t="s">
        <v>231</v>
      </c>
      <c r="G118" s="225" t="s">
        <v>188</v>
      </c>
      <c r="H118" s="226">
        <v>163.191</v>
      </c>
      <c r="I118" s="227"/>
      <c r="J118" s="228">
        <f>ROUND(I118*H118,2)</f>
        <v>0</v>
      </c>
      <c r="K118" s="224" t="s">
        <v>161</v>
      </c>
      <c r="L118" s="72"/>
      <c r="M118" s="229" t="s">
        <v>23</v>
      </c>
      <c r="N118" s="230" t="s">
        <v>44</v>
      </c>
      <c r="O118" s="47"/>
      <c r="P118" s="231">
        <f>O118*H118</f>
        <v>0</v>
      </c>
      <c r="Q118" s="231">
        <v>0.0085000000000000006</v>
      </c>
      <c r="R118" s="231">
        <f>Q118*H118</f>
        <v>1.3871235000000002</v>
      </c>
      <c r="S118" s="231">
        <v>0</v>
      </c>
      <c r="T118" s="232">
        <f>S118*H118</f>
        <v>0</v>
      </c>
      <c r="AR118" s="24" t="s">
        <v>162</v>
      </c>
      <c r="AT118" s="24" t="s">
        <v>157</v>
      </c>
      <c r="AU118" s="24" t="s">
        <v>83</v>
      </c>
      <c r="AY118" s="24" t="s">
        <v>155</v>
      </c>
      <c r="BE118" s="233">
        <f>IF(N118="základní",J118,0)</f>
        <v>0</v>
      </c>
      <c r="BF118" s="233">
        <f>IF(N118="snížená",J118,0)</f>
        <v>0</v>
      </c>
      <c r="BG118" s="233">
        <f>IF(N118="zákl. přenesená",J118,0)</f>
        <v>0</v>
      </c>
      <c r="BH118" s="233">
        <f>IF(N118="sníž. přenesená",J118,0)</f>
        <v>0</v>
      </c>
      <c r="BI118" s="233">
        <f>IF(N118="nulová",J118,0)</f>
        <v>0</v>
      </c>
      <c r="BJ118" s="24" t="s">
        <v>81</v>
      </c>
      <c r="BK118" s="233">
        <f>ROUND(I118*H118,2)</f>
        <v>0</v>
      </c>
      <c r="BL118" s="24" t="s">
        <v>162</v>
      </c>
      <c r="BM118" s="24" t="s">
        <v>232</v>
      </c>
    </row>
    <row r="119" s="11" customFormat="1">
      <c r="B119" s="234"/>
      <c r="C119" s="235"/>
      <c r="D119" s="236" t="s">
        <v>164</v>
      </c>
      <c r="E119" s="237" t="s">
        <v>23</v>
      </c>
      <c r="F119" s="238" t="s">
        <v>776</v>
      </c>
      <c r="G119" s="235"/>
      <c r="H119" s="239">
        <v>185.22200000000001</v>
      </c>
      <c r="I119" s="240"/>
      <c r="J119" s="235"/>
      <c r="K119" s="235"/>
      <c r="L119" s="241"/>
      <c r="M119" s="242"/>
      <c r="N119" s="243"/>
      <c r="O119" s="243"/>
      <c r="P119" s="243"/>
      <c r="Q119" s="243"/>
      <c r="R119" s="243"/>
      <c r="S119" s="243"/>
      <c r="T119" s="244"/>
      <c r="AT119" s="245" t="s">
        <v>164</v>
      </c>
      <c r="AU119" s="245" t="s">
        <v>83</v>
      </c>
      <c r="AV119" s="11" t="s">
        <v>83</v>
      </c>
      <c r="AW119" s="11" t="s">
        <v>36</v>
      </c>
      <c r="AX119" s="11" t="s">
        <v>73</v>
      </c>
      <c r="AY119" s="245" t="s">
        <v>155</v>
      </c>
    </row>
    <row r="120" s="11" customFormat="1">
      <c r="B120" s="234"/>
      <c r="C120" s="235"/>
      <c r="D120" s="236" t="s">
        <v>164</v>
      </c>
      <c r="E120" s="237" t="s">
        <v>23</v>
      </c>
      <c r="F120" s="238" t="s">
        <v>777</v>
      </c>
      <c r="G120" s="235"/>
      <c r="H120" s="239">
        <v>-6.3949999999999996</v>
      </c>
      <c r="I120" s="240"/>
      <c r="J120" s="235"/>
      <c r="K120" s="235"/>
      <c r="L120" s="241"/>
      <c r="M120" s="242"/>
      <c r="N120" s="243"/>
      <c r="O120" s="243"/>
      <c r="P120" s="243"/>
      <c r="Q120" s="243"/>
      <c r="R120" s="243"/>
      <c r="S120" s="243"/>
      <c r="T120" s="244"/>
      <c r="AT120" s="245" t="s">
        <v>164</v>
      </c>
      <c r="AU120" s="245" t="s">
        <v>83</v>
      </c>
      <c r="AV120" s="11" t="s">
        <v>83</v>
      </c>
      <c r="AW120" s="11" t="s">
        <v>36</v>
      </c>
      <c r="AX120" s="11" t="s">
        <v>73</v>
      </c>
      <c r="AY120" s="245" t="s">
        <v>155</v>
      </c>
    </row>
    <row r="121" s="11" customFormat="1">
      <c r="B121" s="234"/>
      <c r="C121" s="235"/>
      <c r="D121" s="236" t="s">
        <v>164</v>
      </c>
      <c r="E121" s="237" t="s">
        <v>23</v>
      </c>
      <c r="F121" s="238" t="s">
        <v>778</v>
      </c>
      <c r="G121" s="235"/>
      <c r="H121" s="239">
        <v>-10.93</v>
      </c>
      <c r="I121" s="240"/>
      <c r="J121" s="235"/>
      <c r="K121" s="235"/>
      <c r="L121" s="241"/>
      <c r="M121" s="242"/>
      <c r="N121" s="243"/>
      <c r="O121" s="243"/>
      <c r="P121" s="243"/>
      <c r="Q121" s="243"/>
      <c r="R121" s="243"/>
      <c r="S121" s="243"/>
      <c r="T121" s="244"/>
      <c r="AT121" s="245" t="s">
        <v>164</v>
      </c>
      <c r="AU121" s="245" t="s">
        <v>83</v>
      </c>
      <c r="AV121" s="11" t="s">
        <v>83</v>
      </c>
      <c r="AW121" s="11" t="s">
        <v>36</v>
      </c>
      <c r="AX121" s="11" t="s">
        <v>73</v>
      </c>
      <c r="AY121" s="245" t="s">
        <v>155</v>
      </c>
    </row>
    <row r="122" s="11" customFormat="1">
      <c r="B122" s="234"/>
      <c r="C122" s="235"/>
      <c r="D122" s="236" t="s">
        <v>164</v>
      </c>
      <c r="E122" s="237" t="s">
        <v>23</v>
      </c>
      <c r="F122" s="238" t="s">
        <v>779</v>
      </c>
      <c r="G122" s="235"/>
      <c r="H122" s="239">
        <v>-17.329999999999998</v>
      </c>
      <c r="I122" s="240"/>
      <c r="J122" s="235"/>
      <c r="K122" s="235"/>
      <c r="L122" s="241"/>
      <c r="M122" s="242"/>
      <c r="N122" s="243"/>
      <c r="O122" s="243"/>
      <c r="P122" s="243"/>
      <c r="Q122" s="243"/>
      <c r="R122" s="243"/>
      <c r="S122" s="243"/>
      <c r="T122" s="244"/>
      <c r="AT122" s="245" t="s">
        <v>164</v>
      </c>
      <c r="AU122" s="245" t="s">
        <v>83</v>
      </c>
      <c r="AV122" s="11" t="s">
        <v>83</v>
      </c>
      <c r="AW122" s="11" t="s">
        <v>36</v>
      </c>
      <c r="AX122" s="11" t="s">
        <v>73</v>
      </c>
      <c r="AY122" s="245" t="s">
        <v>155</v>
      </c>
    </row>
    <row r="123" s="13" customFormat="1">
      <c r="B123" s="256"/>
      <c r="C123" s="257"/>
      <c r="D123" s="236" t="s">
        <v>164</v>
      </c>
      <c r="E123" s="258" t="s">
        <v>105</v>
      </c>
      <c r="F123" s="259" t="s">
        <v>199</v>
      </c>
      <c r="G123" s="257"/>
      <c r="H123" s="260">
        <v>150.56700000000001</v>
      </c>
      <c r="I123" s="261"/>
      <c r="J123" s="257"/>
      <c r="K123" s="257"/>
      <c r="L123" s="262"/>
      <c r="M123" s="263"/>
      <c r="N123" s="264"/>
      <c r="O123" s="264"/>
      <c r="P123" s="264"/>
      <c r="Q123" s="264"/>
      <c r="R123" s="264"/>
      <c r="S123" s="264"/>
      <c r="T123" s="265"/>
      <c r="AT123" s="266" t="s">
        <v>164</v>
      </c>
      <c r="AU123" s="266" t="s">
        <v>83</v>
      </c>
      <c r="AV123" s="13" t="s">
        <v>169</v>
      </c>
      <c r="AW123" s="13" t="s">
        <v>36</v>
      </c>
      <c r="AX123" s="13" t="s">
        <v>73</v>
      </c>
      <c r="AY123" s="266" t="s">
        <v>155</v>
      </c>
    </row>
    <row r="124" s="11" customFormat="1">
      <c r="B124" s="234"/>
      <c r="C124" s="235"/>
      <c r="D124" s="236" t="s">
        <v>164</v>
      </c>
      <c r="E124" s="237" t="s">
        <v>23</v>
      </c>
      <c r="F124" s="238" t="s">
        <v>780</v>
      </c>
      <c r="G124" s="235"/>
      <c r="H124" s="239">
        <v>12.624000000000001</v>
      </c>
      <c r="I124" s="240"/>
      <c r="J124" s="235"/>
      <c r="K124" s="235"/>
      <c r="L124" s="241"/>
      <c r="M124" s="242"/>
      <c r="N124" s="243"/>
      <c r="O124" s="243"/>
      <c r="P124" s="243"/>
      <c r="Q124" s="243"/>
      <c r="R124" s="243"/>
      <c r="S124" s="243"/>
      <c r="T124" s="244"/>
      <c r="AT124" s="245" t="s">
        <v>164</v>
      </c>
      <c r="AU124" s="245" t="s">
        <v>83</v>
      </c>
      <c r="AV124" s="11" t="s">
        <v>83</v>
      </c>
      <c r="AW124" s="11" t="s">
        <v>36</v>
      </c>
      <c r="AX124" s="11" t="s">
        <v>73</v>
      </c>
      <c r="AY124" s="245" t="s">
        <v>155</v>
      </c>
    </row>
    <row r="125" s="13" customFormat="1">
      <c r="B125" s="256"/>
      <c r="C125" s="257"/>
      <c r="D125" s="236" t="s">
        <v>164</v>
      </c>
      <c r="E125" s="258" t="s">
        <v>110</v>
      </c>
      <c r="F125" s="259" t="s">
        <v>199</v>
      </c>
      <c r="G125" s="257"/>
      <c r="H125" s="260">
        <v>12.624000000000001</v>
      </c>
      <c r="I125" s="261"/>
      <c r="J125" s="257"/>
      <c r="K125" s="257"/>
      <c r="L125" s="262"/>
      <c r="M125" s="263"/>
      <c r="N125" s="264"/>
      <c r="O125" s="264"/>
      <c r="P125" s="264"/>
      <c r="Q125" s="264"/>
      <c r="R125" s="264"/>
      <c r="S125" s="264"/>
      <c r="T125" s="265"/>
      <c r="AT125" s="266" t="s">
        <v>164</v>
      </c>
      <c r="AU125" s="266" t="s">
        <v>83</v>
      </c>
      <c r="AV125" s="13" t="s">
        <v>169</v>
      </c>
      <c r="AW125" s="13" t="s">
        <v>36</v>
      </c>
      <c r="AX125" s="13" t="s">
        <v>73</v>
      </c>
      <c r="AY125" s="266" t="s">
        <v>155</v>
      </c>
    </row>
    <row r="126" s="14" customFormat="1">
      <c r="B126" s="277"/>
      <c r="C126" s="278"/>
      <c r="D126" s="236" t="s">
        <v>164</v>
      </c>
      <c r="E126" s="279" t="s">
        <v>108</v>
      </c>
      <c r="F126" s="280" t="s">
        <v>238</v>
      </c>
      <c r="G126" s="278"/>
      <c r="H126" s="281">
        <v>163.191</v>
      </c>
      <c r="I126" s="282"/>
      <c r="J126" s="278"/>
      <c r="K126" s="278"/>
      <c r="L126" s="283"/>
      <c r="M126" s="284"/>
      <c r="N126" s="285"/>
      <c r="O126" s="285"/>
      <c r="P126" s="285"/>
      <c r="Q126" s="285"/>
      <c r="R126" s="285"/>
      <c r="S126" s="285"/>
      <c r="T126" s="286"/>
      <c r="AT126" s="287" t="s">
        <v>164</v>
      </c>
      <c r="AU126" s="287" t="s">
        <v>83</v>
      </c>
      <c r="AV126" s="14" t="s">
        <v>162</v>
      </c>
      <c r="AW126" s="14" t="s">
        <v>36</v>
      </c>
      <c r="AX126" s="14" t="s">
        <v>81</v>
      </c>
      <c r="AY126" s="287" t="s">
        <v>155</v>
      </c>
    </row>
    <row r="127" s="1" customFormat="1" ht="16.5" customHeight="1">
      <c r="B127" s="46"/>
      <c r="C127" s="267" t="s">
        <v>78</v>
      </c>
      <c r="D127" s="267" t="s">
        <v>221</v>
      </c>
      <c r="E127" s="268" t="s">
        <v>240</v>
      </c>
      <c r="F127" s="269" t="s">
        <v>241</v>
      </c>
      <c r="G127" s="270" t="s">
        <v>188</v>
      </c>
      <c r="H127" s="271">
        <v>153.578</v>
      </c>
      <c r="I127" s="272"/>
      <c r="J127" s="273">
        <f>ROUND(I127*H127,2)</f>
        <v>0</v>
      </c>
      <c r="K127" s="269" t="s">
        <v>161</v>
      </c>
      <c r="L127" s="274"/>
      <c r="M127" s="275" t="s">
        <v>23</v>
      </c>
      <c r="N127" s="276" t="s">
        <v>44</v>
      </c>
      <c r="O127" s="47"/>
      <c r="P127" s="231">
        <f>O127*H127</f>
        <v>0</v>
      </c>
      <c r="Q127" s="231">
        <v>0.0027200000000000002</v>
      </c>
      <c r="R127" s="231">
        <f>Q127*H127</f>
        <v>0.41773216000000002</v>
      </c>
      <c r="S127" s="231">
        <v>0</v>
      </c>
      <c r="T127" s="232">
        <f>S127*H127</f>
        <v>0</v>
      </c>
      <c r="AR127" s="24" t="s">
        <v>191</v>
      </c>
      <c r="AT127" s="24" t="s">
        <v>221</v>
      </c>
      <c r="AU127" s="24" t="s">
        <v>83</v>
      </c>
      <c r="AY127" s="24" t="s">
        <v>155</v>
      </c>
      <c r="BE127" s="233">
        <f>IF(N127="základní",J127,0)</f>
        <v>0</v>
      </c>
      <c r="BF127" s="233">
        <f>IF(N127="snížená",J127,0)</f>
        <v>0</v>
      </c>
      <c r="BG127" s="233">
        <f>IF(N127="zákl. přenesená",J127,0)</f>
        <v>0</v>
      </c>
      <c r="BH127" s="233">
        <f>IF(N127="sníž. přenesená",J127,0)</f>
        <v>0</v>
      </c>
      <c r="BI127" s="233">
        <f>IF(N127="nulová",J127,0)</f>
        <v>0</v>
      </c>
      <c r="BJ127" s="24" t="s">
        <v>81</v>
      </c>
      <c r="BK127" s="233">
        <f>ROUND(I127*H127,2)</f>
        <v>0</v>
      </c>
      <c r="BL127" s="24" t="s">
        <v>162</v>
      </c>
      <c r="BM127" s="24" t="s">
        <v>242</v>
      </c>
    </row>
    <row r="128" s="1" customFormat="1">
      <c r="B128" s="46"/>
      <c r="C128" s="74"/>
      <c r="D128" s="236" t="s">
        <v>243</v>
      </c>
      <c r="E128" s="74"/>
      <c r="F128" s="288" t="s">
        <v>244</v>
      </c>
      <c r="G128" s="74"/>
      <c r="H128" s="74"/>
      <c r="I128" s="192"/>
      <c r="J128" s="74"/>
      <c r="K128" s="74"/>
      <c r="L128" s="72"/>
      <c r="M128" s="289"/>
      <c r="N128" s="47"/>
      <c r="O128" s="47"/>
      <c r="P128" s="47"/>
      <c r="Q128" s="47"/>
      <c r="R128" s="47"/>
      <c r="S128" s="47"/>
      <c r="T128" s="95"/>
      <c r="AT128" s="24" t="s">
        <v>243</v>
      </c>
      <c r="AU128" s="24" t="s">
        <v>83</v>
      </c>
    </row>
    <row r="129" s="11" customFormat="1">
      <c r="B129" s="234"/>
      <c r="C129" s="235"/>
      <c r="D129" s="236" t="s">
        <v>164</v>
      </c>
      <c r="E129" s="237" t="s">
        <v>23</v>
      </c>
      <c r="F129" s="238" t="s">
        <v>245</v>
      </c>
      <c r="G129" s="235"/>
      <c r="H129" s="239">
        <v>153.578</v>
      </c>
      <c r="I129" s="240"/>
      <c r="J129" s="235"/>
      <c r="K129" s="235"/>
      <c r="L129" s="241"/>
      <c r="M129" s="242"/>
      <c r="N129" s="243"/>
      <c r="O129" s="243"/>
      <c r="P129" s="243"/>
      <c r="Q129" s="243"/>
      <c r="R129" s="243"/>
      <c r="S129" s="243"/>
      <c r="T129" s="244"/>
      <c r="AT129" s="245" t="s">
        <v>164</v>
      </c>
      <c r="AU129" s="245" t="s">
        <v>83</v>
      </c>
      <c r="AV129" s="11" t="s">
        <v>83</v>
      </c>
      <c r="AW129" s="11" t="s">
        <v>36</v>
      </c>
      <c r="AX129" s="11" t="s">
        <v>81</v>
      </c>
      <c r="AY129" s="245" t="s">
        <v>155</v>
      </c>
    </row>
    <row r="130" s="1" customFormat="1" ht="25.5" customHeight="1">
      <c r="B130" s="46"/>
      <c r="C130" s="267" t="s">
        <v>215</v>
      </c>
      <c r="D130" s="267" t="s">
        <v>221</v>
      </c>
      <c r="E130" s="268" t="s">
        <v>247</v>
      </c>
      <c r="F130" s="269" t="s">
        <v>248</v>
      </c>
      <c r="G130" s="270" t="s">
        <v>188</v>
      </c>
      <c r="H130" s="271">
        <v>13.129</v>
      </c>
      <c r="I130" s="272"/>
      <c r="J130" s="273">
        <f>ROUND(I130*H130,2)</f>
        <v>0</v>
      </c>
      <c r="K130" s="269" t="s">
        <v>23</v>
      </c>
      <c r="L130" s="274"/>
      <c r="M130" s="275" t="s">
        <v>23</v>
      </c>
      <c r="N130" s="276" t="s">
        <v>44</v>
      </c>
      <c r="O130" s="47"/>
      <c r="P130" s="231">
        <f>O130*H130</f>
        <v>0</v>
      </c>
      <c r="Q130" s="231">
        <v>0.0048999999999999998</v>
      </c>
      <c r="R130" s="231">
        <f>Q130*H130</f>
        <v>0.064332099999999989</v>
      </c>
      <c r="S130" s="231">
        <v>0</v>
      </c>
      <c r="T130" s="232">
        <f>S130*H130</f>
        <v>0</v>
      </c>
      <c r="AR130" s="24" t="s">
        <v>191</v>
      </c>
      <c r="AT130" s="24" t="s">
        <v>221</v>
      </c>
      <c r="AU130" s="24" t="s">
        <v>83</v>
      </c>
      <c r="AY130" s="24" t="s">
        <v>155</v>
      </c>
      <c r="BE130" s="233">
        <f>IF(N130="základní",J130,0)</f>
        <v>0</v>
      </c>
      <c r="BF130" s="233">
        <f>IF(N130="snížená",J130,0)</f>
        <v>0</v>
      </c>
      <c r="BG130" s="233">
        <f>IF(N130="zákl. přenesená",J130,0)</f>
        <v>0</v>
      </c>
      <c r="BH130" s="233">
        <f>IF(N130="sníž. přenesená",J130,0)</f>
        <v>0</v>
      </c>
      <c r="BI130" s="233">
        <f>IF(N130="nulová",J130,0)</f>
        <v>0</v>
      </c>
      <c r="BJ130" s="24" t="s">
        <v>81</v>
      </c>
      <c r="BK130" s="233">
        <f>ROUND(I130*H130,2)</f>
        <v>0</v>
      </c>
      <c r="BL130" s="24" t="s">
        <v>162</v>
      </c>
      <c r="BM130" s="24" t="s">
        <v>781</v>
      </c>
    </row>
    <row r="131" s="11" customFormat="1">
      <c r="B131" s="234"/>
      <c r="C131" s="235"/>
      <c r="D131" s="236" t="s">
        <v>164</v>
      </c>
      <c r="E131" s="237" t="s">
        <v>23</v>
      </c>
      <c r="F131" s="238" t="s">
        <v>250</v>
      </c>
      <c r="G131" s="235"/>
      <c r="H131" s="239">
        <v>13.129</v>
      </c>
      <c r="I131" s="240"/>
      <c r="J131" s="235"/>
      <c r="K131" s="235"/>
      <c r="L131" s="241"/>
      <c r="M131" s="242"/>
      <c r="N131" s="243"/>
      <c r="O131" s="243"/>
      <c r="P131" s="243"/>
      <c r="Q131" s="243"/>
      <c r="R131" s="243"/>
      <c r="S131" s="243"/>
      <c r="T131" s="244"/>
      <c r="AT131" s="245" t="s">
        <v>164</v>
      </c>
      <c r="AU131" s="245" t="s">
        <v>83</v>
      </c>
      <c r="AV131" s="11" t="s">
        <v>83</v>
      </c>
      <c r="AW131" s="11" t="s">
        <v>36</v>
      </c>
      <c r="AX131" s="11" t="s">
        <v>81</v>
      </c>
      <c r="AY131" s="245" t="s">
        <v>155</v>
      </c>
    </row>
    <row r="132" s="1" customFormat="1" ht="38.25" customHeight="1">
      <c r="B132" s="46"/>
      <c r="C132" s="222" t="s">
        <v>220</v>
      </c>
      <c r="D132" s="222" t="s">
        <v>157</v>
      </c>
      <c r="E132" s="223" t="s">
        <v>252</v>
      </c>
      <c r="F132" s="224" t="s">
        <v>253</v>
      </c>
      <c r="G132" s="225" t="s">
        <v>254</v>
      </c>
      <c r="H132" s="226">
        <v>85.049999999999997</v>
      </c>
      <c r="I132" s="227"/>
      <c r="J132" s="228">
        <f>ROUND(I132*H132,2)</f>
        <v>0</v>
      </c>
      <c r="K132" s="224" t="s">
        <v>161</v>
      </c>
      <c r="L132" s="72"/>
      <c r="M132" s="229" t="s">
        <v>23</v>
      </c>
      <c r="N132" s="230" t="s">
        <v>44</v>
      </c>
      <c r="O132" s="47"/>
      <c r="P132" s="231">
        <f>O132*H132</f>
        <v>0</v>
      </c>
      <c r="Q132" s="231">
        <v>0.0033899999999999998</v>
      </c>
      <c r="R132" s="231">
        <f>Q132*H132</f>
        <v>0.28831949999999995</v>
      </c>
      <c r="S132" s="231">
        <v>0</v>
      </c>
      <c r="T132" s="232">
        <f>S132*H132</f>
        <v>0</v>
      </c>
      <c r="AR132" s="24" t="s">
        <v>162</v>
      </c>
      <c r="AT132" s="24" t="s">
        <v>157</v>
      </c>
      <c r="AU132" s="24" t="s">
        <v>83</v>
      </c>
      <c r="AY132" s="24" t="s">
        <v>155</v>
      </c>
      <c r="BE132" s="233">
        <f>IF(N132="základní",J132,0)</f>
        <v>0</v>
      </c>
      <c r="BF132" s="233">
        <f>IF(N132="snížená",J132,0)</f>
        <v>0</v>
      </c>
      <c r="BG132" s="233">
        <f>IF(N132="zákl. přenesená",J132,0)</f>
        <v>0</v>
      </c>
      <c r="BH132" s="233">
        <f>IF(N132="sníž. přenesená",J132,0)</f>
        <v>0</v>
      </c>
      <c r="BI132" s="233">
        <f>IF(N132="nulová",J132,0)</f>
        <v>0</v>
      </c>
      <c r="BJ132" s="24" t="s">
        <v>81</v>
      </c>
      <c r="BK132" s="233">
        <f>ROUND(I132*H132,2)</f>
        <v>0</v>
      </c>
      <c r="BL132" s="24" t="s">
        <v>162</v>
      </c>
      <c r="BM132" s="24" t="s">
        <v>255</v>
      </c>
    </row>
    <row r="133" s="1" customFormat="1">
      <c r="B133" s="46"/>
      <c r="C133" s="74"/>
      <c r="D133" s="236" t="s">
        <v>243</v>
      </c>
      <c r="E133" s="74"/>
      <c r="F133" s="288" t="s">
        <v>782</v>
      </c>
      <c r="G133" s="74"/>
      <c r="H133" s="74"/>
      <c r="I133" s="192"/>
      <c r="J133" s="74"/>
      <c r="K133" s="74"/>
      <c r="L133" s="72"/>
      <c r="M133" s="289"/>
      <c r="N133" s="47"/>
      <c r="O133" s="47"/>
      <c r="P133" s="47"/>
      <c r="Q133" s="47"/>
      <c r="R133" s="47"/>
      <c r="S133" s="47"/>
      <c r="T133" s="95"/>
      <c r="AT133" s="24" t="s">
        <v>243</v>
      </c>
      <c r="AU133" s="24" t="s">
        <v>83</v>
      </c>
    </row>
    <row r="134" s="11" customFormat="1">
      <c r="B134" s="234"/>
      <c r="C134" s="235"/>
      <c r="D134" s="236" t="s">
        <v>164</v>
      </c>
      <c r="E134" s="237" t="s">
        <v>23</v>
      </c>
      <c r="F134" s="238" t="s">
        <v>783</v>
      </c>
      <c r="G134" s="235"/>
      <c r="H134" s="239">
        <v>18.5</v>
      </c>
      <c r="I134" s="240"/>
      <c r="J134" s="235"/>
      <c r="K134" s="235"/>
      <c r="L134" s="241"/>
      <c r="M134" s="242"/>
      <c r="N134" s="243"/>
      <c r="O134" s="243"/>
      <c r="P134" s="243"/>
      <c r="Q134" s="243"/>
      <c r="R134" s="243"/>
      <c r="S134" s="243"/>
      <c r="T134" s="244"/>
      <c r="AT134" s="245" t="s">
        <v>164</v>
      </c>
      <c r="AU134" s="245" t="s">
        <v>83</v>
      </c>
      <c r="AV134" s="11" t="s">
        <v>83</v>
      </c>
      <c r="AW134" s="11" t="s">
        <v>36</v>
      </c>
      <c r="AX134" s="11" t="s">
        <v>73</v>
      </c>
      <c r="AY134" s="245" t="s">
        <v>155</v>
      </c>
    </row>
    <row r="135" s="11" customFormat="1">
      <c r="B135" s="234"/>
      <c r="C135" s="235"/>
      <c r="D135" s="236" t="s">
        <v>164</v>
      </c>
      <c r="E135" s="237" t="s">
        <v>23</v>
      </c>
      <c r="F135" s="238" t="s">
        <v>784</v>
      </c>
      <c r="G135" s="235"/>
      <c r="H135" s="239">
        <v>23.600000000000001</v>
      </c>
      <c r="I135" s="240"/>
      <c r="J135" s="235"/>
      <c r="K135" s="235"/>
      <c r="L135" s="241"/>
      <c r="M135" s="242"/>
      <c r="N135" s="243"/>
      <c r="O135" s="243"/>
      <c r="P135" s="243"/>
      <c r="Q135" s="243"/>
      <c r="R135" s="243"/>
      <c r="S135" s="243"/>
      <c r="T135" s="244"/>
      <c r="AT135" s="245" t="s">
        <v>164</v>
      </c>
      <c r="AU135" s="245" t="s">
        <v>83</v>
      </c>
      <c r="AV135" s="11" t="s">
        <v>83</v>
      </c>
      <c r="AW135" s="11" t="s">
        <v>36</v>
      </c>
      <c r="AX135" s="11" t="s">
        <v>73</v>
      </c>
      <c r="AY135" s="245" t="s">
        <v>155</v>
      </c>
    </row>
    <row r="136" s="11" customFormat="1">
      <c r="B136" s="234"/>
      <c r="C136" s="235"/>
      <c r="D136" s="236" t="s">
        <v>164</v>
      </c>
      <c r="E136" s="237" t="s">
        <v>23</v>
      </c>
      <c r="F136" s="238" t="s">
        <v>785</v>
      </c>
      <c r="G136" s="235"/>
      <c r="H136" s="239">
        <v>30.300000000000001</v>
      </c>
      <c r="I136" s="240"/>
      <c r="J136" s="235"/>
      <c r="K136" s="235"/>
      <c r="L136" s="241"/>
      <c r="M136" s="242"/>
      <c r="N136" s="243"/>
      <c r="O136" s="243"/>
      <c r="P136" s="243"/>
      <c r="Q136" s="243"/>
      <c r="R136" s="243"/>
      <c r="S136" s="243"/>
      <c r="T136" s="244"/>
      <c r="AT136" s="245" t="s">
        <v>164</v>
      </c>
      <c r="AU136" s="245" t="s">
        <v>83</v>
      </c>
      <c r="AV136" s="11" t="s">
        <v>83</v>
      </c>
      <c r="AW136" s="11" t="s">
        <v>36</v>
      </c>
      <c r="AX136" s="11" t="s">
        <v>73</v>
      </c>
      <c r="AY136" s="245" t="s">
        <v>155</v>
      </c>
    </row>
    <row r="137" s="13" customFormat="1">
      <c r="B137" s="256"/>
      <c r="C137" s="257"/>
      <c r="D137" s="236" t="s">
        <v>164</v>
      </c>
      <c r="E137" s="258" t="s">
        <v>91</v>
      </c>
      <c r="F137" s="259" t="s">
        <v>199</v>
      </c>
      <c r="G137" s="257"/>
      <c r="H137" s="260">
        <v>72.400000000000006</v>
      </c>
      <c r="I137" s="261"/>
      <c r="J137" s="257"/>
      <c r="K137" s="257"/>
      <c r="L137" s="262"/>
      <c r="M137" s="263"/>
      <c r="N137" s="264"/>
      <c r="O137" s="264"/>
      <c r="P137" s="264"/>
      <c r="Q137" s="264"/>
      <c r="R137" s="264"/>
      <c r="S137" s="264"/>
      <c r="T137" s="265"/>
      <c r="AT137" s="266" t="s">
        <v>164</v>
      </c>
      <c r="AU137" s="266" t="s">
        <v>83</v>
      </c>
      <c r="AV137" s="13" t="s">
        <v>169</v>
      </c>
      <c r="AW137" s="13" t="s">
        <v>36</v>
      </c>
      <c r="AX137" s="13" t="s">
        <v>73</v>
      </c>
      <c r="AY137" s="266" t="s">
        <v>155</v>
      </c>
    </row>
    <row r="138" s="11" customFormat="1">
      <c r="B138" s="234"/>
      <c r="C138" s="235"/>
      <c r="D138" s="236" t="s">
        <v>164</v>
      </c>
      <c r="E138" s="237" t="s">
        <v>23</v>
      </c>
      <c r="F138" s="238" t="s">
        <v>786</v>
      </c>
      <c r="G138" s="235"/>
      <c r="H138" s="239">
        <v>12.65</v>
      </c>
      <c r="I138" s="240"/>
      <c r="J138" s="235"/>
      <c r="K138" s="235"/>
      <c r="L138" s="241"/>
      <c r="M138" s="242"/>
      <c r="N138" s="243"/>
      <c r="O138" s="243"/>
      <c r="P138" s="243"/>
      <c r="Q138" s="243"/>
      <c r="R138" s="243"/>
      <c r="S138" s="243"/>
      <c r="T138" s="244"/>
      <c r="AT138" s="245" t="s">
        <v>164</v>
      </c>
      <c r="AU138" s="245" t="s">
        <v>83</v>
      </c>
      <c r="AV138" s="11" t="s">
        <v>83</v>
      </c>
      <c r="AW138" s="11" t="s">
        <v>36</v>
      </c>
      <c r="AX138" s="11" t="s">
        <v>73</v>
      </c>
      <c r="AY138" s="245" t="s">
        <v>155</v>
      </c>
    </row>
    <row r="139" s="13" customFormat="1">
      <c r="B139" s="256"/>
      <c r="C139" s="257"/>
      <c r="D139" s="236" t="s">
        <v>164</v>
      </c>
      <c r="E139" s="258" t="s">
        <v>93</v>
      </c>
      <c r="F139" s="259" t="s">
        <v>199</v>
      </c>
      <c r="G139" s="257"/>
      <c r="H139" s="260">
        <v>12.65</v>
      </c>
      <c r="I139" s="261"/>
      <c r="J139" s="257"/>
      <c r="K139" s="257"/>
      <c r="L139" s="262"/>
      <c r="M139" s="263"/>
      <c r="N139" s="264"/>
      <c r="O139" s="264"/>
      <c r="P139" s="264"/>
      <c r="Q139" s="264"/>
      <c r="R139" s="264"/>
      <c r="S139" s="264"/>
      <c r="T139" s="265"/>
      <c r="AT139" s="266" t="s">
        <v>164</v>
      </c>
      <c r="AU139" s="266" t="s">
        <v>83</v>
      </c>
      <c r="AV139" s="13" t="s">
        <v>169</v>
      </c>
      <c r="AW139" s="13" t="s">
        <v>36</v>
      </c>
      <c r="AX139" s="13" t="s">
        <v>73</v>
      </c>
      <c r="AY139" s="266" t="s">
        <v>155</v>
      </c>
    </row>
    <row r="140" s="14" customFormat="1">
      <c r="B140" s="277"/>
      <c r="C140" s="278"/>
      <c r="D140" s="236" t="s">
        <v>164</v>
      </c>
      <c r="E140" s="279" t="s">
        <v>23</v>
      </c>
      <c r="F140" s="280" t="s">
        <v>238</v>
      </c>
      <c r="G140" s="278"/>
      <c r="H140" s="281">
        <v>85.049999999999997</v>
      </c>
      <c r="I140" s="282"/>
      <c r="J140" s="278"/>
      <c r="K140" s="278"/>
      <c r="L140" s="283"/>
      <c r="M140" s="284"/>
      <c r="N140" s="285"/>
      <c r="O140" s="285"/>
      <c r="P140" s="285"/>
      <c r="Q140" s="285"/>
      <c r="R140" s="285"/>
      <c r="S140" s="285"/>
      <c r="T140" s="286"/>
      <c r="AT140" s="287" t="s">
        <v>164</v>
      </c>
      <c r="AU140" s="287" t="s">
        <v>83</v>
      </c>
      <c r="AV140" s="14" t="s">
        <v>162</v>
      </c>
      <c r="AW140" s="14" t="s">
        <v>36</v>
      </c>
      <c r="AX140" s="14" t="s">
        <v>81</v>
      </c>
      <c r="AY140" s="287" t="s">
        <v>155</v>
      </c>
    </row>
    <row r="141" s="1" customFormat="1" ht="16.5" customHeight="1">
      <c r="B141" s="46"/>
      <c r="C141" s="267" t="s">
        <v>225</v>
      </c>
      <c r="D141" s="267" t="s">
        <v>221</v>
      </c>
      <c r="E141" s="268" t="s">
        <v>787</v>
      </c>
      <c r="F141" s="269" t="s">
        <v>788</v>
      </c>
      <c r="G141" s="270" t="s">
        <v>188</v>
      </c>
      <c r="H141" s="271">
        <v>23.891999999999999</v>
      </c>
      <c r="I141" s="272"/>
      <c r="J141" s="273">
        <f>ROUND(I141*H141,2)</f>
        <v>0</v>
      </c>
      <c r="K141" s="269" t="s">
        <v>161</v>
      </c>
      <c r="L141" s="274"/>
      <c r="M141" s="275" t="s">
        <v>23</v>
      </c>
      <c r="N141" s="276" t="s">
        <v>44</v>
      </c>
      <c r="O141" s="47"/>
      <c r="P141" s="231">
        <f>O141*H141</f>
        <v>0</v>
      </c>
      <c r="Q141" s="231">
        <v>0.00051000000000000004</v>
      </c>
      <c r="R141" s="231">
        <f>Q141*H141</f>
        <v>0.01218492</v>
      </c>
      <c r="S141" s="231">
        <v>0</v>
      </c>
      <c r="T141" s="232">
        <f>S141*H141</f>
        <v>0</v>
      </c>
      <c r="AR141" s="24" t="s">
        <v>191</v>
      </c>
      <c r="AT141" s="24" t="s">
        <v>221</v>
      </c>
      <c r="AU141" s="24" t="s">
        <v>83</v>
      </c>
      <c r="AY141" s="24" t="s">
        <v>155</v>
      </c>
      <c r="BE141" s="233">
        <f>IF(N141="základní",J141,0)</f>
        <v>0</v>
      </c>
      <c r="BF141" s="233">
        <f>IF(N141="snížená",J141,0)</f>
        <v>0</v>
      </c>
      <c r="BG141" s="233">
        <f>IF(N141="zákl. přenesená",J141,0)</f>
        <v>0</v>
      </c>
      <c r="BH141" s="233">
        <f>IF(N141="sníž. přenesená",J141,0)</f>
        <v>0</v>
      </c>
      <c r="BI141" s="233">
        <f>IF(N141="nulová",J141,0)</f>
        <v>0</v>
      </c>
      <c r="BJ141" s="24" t="s">
        <v>81</v>
      </c>
      <c r="BK141" s="233">
        <f>ROUND(I141*H141,2)</f>
        <v>0</v>
      </c>
      <c r="BL141" s="24" t="s">
        <v>162</v>
      </c>
      <c r="BM141" s="24" t="s">
        <v>264</v>
      </c>
    </row>
    <row r="142" s="1" customFormat="1">
      <c r="B142" s="46"/>
      <c r="C142" s="74"/>
      <c r="D142" s="236" t="s">
        <v>243</v>
      </c>
      <c r="E142" s="74"/>
      <c r="F142" s="288" t="s">
        <v>244</v>
      </c>
      <c r="G142" s="74"/>
      <c r="H142" s="74"/>
      <c r="I142" s="192"/>
      <c r="J142" s="74"/>
      <c r="K142" s="74"/>
      <c r="L142" s="72"/>
      <c r="M142" s="289"/>
      <c r="N142" s="47"/>
      <c r="O142" s="47"/>
      <c r="P142" s="47"/>
      <c r="Q142" s="47"/>
      <c r="R142" s="47"/>
      <c r="S142" s="47"/>
      <c r="T142" s="95"/>
      <c r="AT142" s="24" t="s">
        <v>243</v>
      </c>
      <c r="AU142" s="24" t="s">
        <v>83</v>
      </c>
    </row>
    <row r="143" s="11" customFormat="1">
      <c r="B143" s="234"/>
      <c r="C143" s="235"/>
      <c r="D143" s="236" t="s">
        <v>164</v>
      </c>
      <c r="E143" s="237" t="s">
        <v>23</v>
      </c>
      <c r="F143" s="238" t="s">
        <v>265</v>
      </c>
      <c r="G143" s="235"/>
      <c r="H143" s="239">
        <v>23.891999999999999</v>
      </c>
      <c r="I143" s="240"/>
      <c r="J143" s="235"/>
      <c r="K143" s="235"/>
      <c r="L143" s="241"/>
      <c r="M143" s="242"/>
      <c r="N143" s="243"/>
      <c r="O143" s="243"/>
      <c r="P143" s="243"/>
      <c r="Q143" s="243"/>
      <c r="R143" s="243"/>
      <c r="S143" s="243"/>
      <c r="T143" s="244"/>
      <c r="AT143" s="245" t="s">
        <v>164</v>
      </c>
      <c r="AU143" s="245" t="s">
        <v>83</v>
      </c>
      <c r="AV143" s="11" t="s">
        <v>83</v>
      </c>
      <c r="AW143" s="11" t="s">
        <v>36</v>
      </c>
      <c r="AX143" s="11" t="s">
        <v>81</v>
      </c>
      <c r="AY143" s="245" t="s">
        <v>155</v>
      </c>
    </row>
    <row r="144" s="1" customFormat="1" ht="25.5" customHeight="1">
      <c r="B144" s="46"/>
      <c r="C144" s="267" t="s">
        <v>10</v>
      </c>
      <c r="D144" s="267" t="s">
        <v>221</v>
      </c>
      <c r="E144" s="268" t="s">
        <v>267</v>
      </c>
      <c r="F144" s="269" t="s">
        <v>268</v>
      </c>
      <c r="G144" s="270" t="s">
        <v>188</v>
      </c>
      <c r="H144" s="271">
        <v>4.1749999999999998</v>
      </c>
      <c r="I144" s="272"/>
      <c r="J144" s="273">
        <f>ROUND(I144*H144,2)</f>
        <v>0</v>
      </c>
      <c r="K144" s="269" t="s">
        <v>23</v>
      </c>
      <c r="L144" s="274"/>
      <c r="M144" s="275" t="s">
        <v>23</v>
      </c>
      <c r="N144" s="276" t="s">
        <v>44</v>
      </c>
      <c r="O144" s="47"/>
      <c r="P144" s="231">
        <f>O144*H144</f>
        <v>0</v>
      </c>
      <c r="Q144" s="231">
        <v>0.0014</v>
      </c>
      <c r="R144" s="231">
        <f>Q144*H144</f>
        <v>0.0058449999999999995</v>
      </c>
      <c r="S144" s="231">
        <v>0</v>
      </c>
      <c r="T144" s="232">
        <f>S144*H144</f>
        <v>0</v>
      </c>
      <c r="AR144" s="24" t="s">
        <v>191</v>
      </c>
      <c r="AT144" s="24" t="s">
        <v>221</v>
      </c>
      <c r="AU144" s="24" t="s">
        <v>83</v>
      </c>
      <c r="AY144" s="24" t="s">
        <v>155</v>
      </c>
      <c r="BE144" s="233">
        <f>IF(N144="základní",J144,0)</f>
        <v>0</v>
      </c>
      <c r="BF144" s="233">
        <f>IF(N144="snížená",J144,0)</f>
        <v>0</v>
      </c>
      <c r="BG144" s="233">
        <f>IF(N144="zákl. přenesená",J144,0)</f>
        <v>0</v>
      </c>
      <c r="BH144" s="233">
        <f>IF(N144="sníž. přenesená",J144,0)</f>
        <v>0</v>
      </c>
      <c r="BI144" s="233">
        <f>IF(N144="nulová",J144,0)</f>
        <v>0</v>
      </c>
      <c r="BJ144" s="24" t="s">
        <v>81</v>
      </c>
      <c r="BK144" s="233">
        <f>ROUND(I144*H144,2)</f>
        <v>0</v>
      </c>
      <c r="BL144" s="24" t="s">
        <v>162</v>
      </c>
      <c r="BM144" s="24" t="s">
        <v>789</v>
      </c>
    </row>
    <row r="145" s="11" customFormat="1">
      <c r="B145" s="234"/>
      <c r="C145" s="235"/>
      <c r="D145" s="236" t="s">
        <v>164</v>
      </c>
      <c r="E145" s="237" t="s">
        <v>23</v>
      </c>
      <c r="F145" s="238" t="s">
        <v>270</v>
      </c>
      <c r="G145" s="235"/>
      <c r="H145" s="239">
        <v>4.1749999999999998</v>
      </c>
      <c r="I145" s="240"/>
      <c r="J145" s="235"/>
      <c r="K145" s="235"/>
      <c r="L145" s="241"/>
      <c r="M145" s="242"/>
      <c r="N145" s="243"/>
      <c r="O145" s="243"/>
      <c r="P145" s="243"/>
      <c r="Q145" s="243"/>
      <c r="R145" s="243"/>
      <c r="S145" s="243"/>
      <c r="T145" s="244"/>
      <c r="AT145" s="245" t="s">
        <v>164</v>
      </c>
      <c r="AU145" s="245" t="s">
        <v>83</v>
      </c>
      <c r="AV145" s="11" t="s">
        <v>83</v>
      </c>
      <c r="AW145" s="11" t="s">
        <v>36</v>
      </c>
      <c r="AX145" s="11" t="s">
        <v>81</v>
      </c>
      <c r="AY145" s="245" t="s">
        <v>155</v>
      </c>
    </row>
    <row r="146" s="1" customFormat="1" ht="25.5" customHeight="1">
      <c r="B146" s="46"/>
      <c r="C146" s="222" t="s">
        <v>239</v>
      </c>
      <c r="D146" s="222" t="s">
        <v>157</v>
      </c>
      <c r="E146" s="223" t="s">
        <v>275</v>
      </c>
      <c r="F146" s="224" t="s">
        <v>276</v>
      </c>
      <c r="G146" s="225" t="s">
        <v>188</v>
      </c>
      <c r="H146" s="226">
        <v>163.191</v>
      </c>
      <c r="I146" s="227"/>
      <c r="J146" s="228">
        <f>ROUND(I146*H146,2)</f>
        <v>0</v>
      </c>
      <c r="K146" s="224" t="s">
        <v>161</v>
      </c>
      <c r="L146" s="72"/>
      <c r="M146" s="229" t="s">
        <v>23</v>
      </c>
      <c r="N146" s="230" t="s">
        <v>44</v>
      </c>
      <c r="O146" s="47"/>
      <c r="P146" s="231">
        <f>O146*H146</f>
        <v>0</v>
      </c>
      <c r="Q146" s="231">
        <v>6.0000000000000002E-05</v>
      </c>
      <c r="R146" s="231">
        <f>Q146*H146</f>
        <v>0.0097914600000000001</v>
      </c>
      <c r="S146" s="231">
        <v>0</v>
      </c>
      <c r="T146" s="232">
        <f>S146*H146</f>
        <v>0</v>
      </c>
      <c r="AR146" s="24" t="s">
        <v>162</v>
      </c>
      <c r="AT146" s="24" t="s">
        <v>157</v>
      </c>
      <c r="AU146" s="24" t="s">
        <v>83</v>
      </c>
      <c r="AY146" s="24" t="s">
        <v>155</v>
      </c>
      <c r="BE146" s="233">
        <f>IF(N146="základní",J146,0)</f>
        <v>0</v>
      </c>
      <c r="BF146" s="233">
        <f>IF(N146="snížená",J146,0)</f>
        <v>0</v>
      </c>
      <c r="BG146" s="233">
        <f>IF(N146="zákl. přenesená",J146,0)</f>
        <v>0</v>
      </c>
      <c r="BH146" s="233">
        <f>IF(N146="sníž. přenesená",J146,0)</f>
        <v>0</v>
      </c>
      <c r="BI146" s="233">
        <f>IF(N146="nulová",J146,0)</f>
        <v>0</v>
      </c>
      <c r="BJ146" s="24" t="s">
        <v>81</v>
      </c>
      <c r="BK146" s="233">
        <f>ROUND(I146*H146,2)</f>
        <v>0</v>
      </c>
      <c r="BL146" s="24" t="s">
        <v>162</v>
      </c>
      <c r="BM146" s="24" t="s">
        <v>277</v>
      </c>
    </row>
    <row r="147" s="11" customFormat="1">
      <c r="B147" s="234"/>
      <c r="C147" s="235"/>
      <c r="D147" s="236" t="s">
        <v>164</v>
      </c>
      <c r="E147" s="237" t="s">
        <v>23</v>
      </c>
      <c r="F147" s="238" t="s">
        <v>108</v>
      </c>
      <c r="G147" s="235"/>
      <c r="H147" s="239">
        <v>163.191</v>
      </c>
      <c r="I147" s="240"/>
      <c r="J147" s="235"/>
      <c r="K147" s="235"/>
      <c r="L147" s="241"/>
      <c r="M147" s="242"/>
      <c r="N147" s="243"/>
      <c r="O147" s="243"/>
      <c r="P147" s="243"/>
      <c r="Q147" s="243"/>
      <c r="R147" s="243"/>
      <c r="S147" s="243"/>
      <c r="T147" s="244"/>
      <c r="AT147" s="245" t="s">
        <v>164</v>
      </c>
      <c r="AU147" s="245" t="s">
        <v>83</v>
      </c>
      <c r="AV147" s="11" t="s">
        <v>83</v>
      </c>
      <c r="AW147" s="11" t="s">
        <v>36</v>
      </c>
      <c r="AX147" s="11" t="s">
        <v>81</v>
      </c>
      <c r="AY147" s="245" t="s">
        <v>155</v>
      </c>
    </row>
    <row r="148" s="1" customFormat="1" ht="25.5" customHeight="1">
      <c r="B148" s="46"/>
      <c r="C148" s="222" t="s">
        <v>246</v>
      </c>
      <c r="D148" s="222" t="s">
        <v>157</v>
      </c>
      <c r="E148" s="223" t="s">
        <v>279</v>
      </c>
      <c r="F148" s="224" t="s">
        <v>280</v>
      </c>
      <c r="G148" s="225" t="s">
        <v>254</v>
      </c>
      <c r="H148" s="226">
        <v>21.039999999999999</v>
      </c>
      <c r="I148" s="227"/>
      <c r="J148" s="228">
        <f>ROUND(I148*H148,2)</f>
        <v>0</v>
      </c>
      <c r="K148" s="224" t="s">
        <v>161</v>
      </c>
      <c r="L148" s="72"/>
      <c r="M148" s="229" t="s">
        <v>23</v>
      </c>
      <c r="N148" s="230" t="s">
        <v>44</v>
      </c>
      <c r="O148" s="47"/>
      <c r="P148" s="231">
        <f>O148*H148</f>
        <v>0</v>
      </c>
      <c r="Q148" s="231">
        <v>6.0000000000000002E-05</v>
      </c>
      <c r="R148" s="231">
        <f>Q148*H148</f>
        <v>0.0012623999999999999</v>
      </c>
      <c r="S148" s="231">
        <v>0</v>
      </c>
      <c r="T148" s="232">
        <f>S148*H148</f>
        <v>0</v>
      </c>
      <c r="AR148" s="24" t="s">
        <v>162</v>
      </c>
      <c r="AT148" s="24" t="s">
        <v>157</v>
      </c>
      <c r="AU148" s="24" t="s">
        <v>83</v>
      </c>
      <c r="AY148" s="24" t="s">
        <v>155</v>
      </c>
      <c r="BE148" s="233">
        <f>IF(N148="základní",J148,0)</f>
        <v>0</v>
      </c>
      <c r="BF148" s="233">
        <f>IF(N148="snížená",J148,0)</f>
        <v>0</v>
      </c>
      <c r="BG148" s="233">
        <f>IF(N148="zákl. přenesená",J148,0)</f>
        <v>0</v>
      </c>
      <c r="BH148" s="233">
        <f>IF(N148="sníž. přenesená",J148,0)</f>
        <v>0</v>
      </c>
      <c r="BI148" s="233">
        <f>IF(N148="nulová",J148,0)</f>
        <v>0</v>
      </c>
      <c r="BJ148" s="24" t="s">
        <v>81</v>
      </c>
      <c r="BK148" s="233">
        <f>ROUND(I148*H148,2)</f>
        <v>0</v>
      </c>
      <c r="BL148" s="24" t="s">
        <v>162</v>
      </c>
      <c r="BM148" s="24" t="s">
        <v>281</v>
      </c>
    </row>
    <row r="149" s="11" customFormat="1">
      <c r="B149" s="234"/>
      <c r="C149" s="235"/>
      <c r="D149" s="236" t="s">
        <v>164</v>
      </c>
      <c r="E149" s="237" t="s">
        <v>23</v>
      </c>
      <c r="F149" s="238" t="s">
        <v>790</v>
      </c>
      <c r="G149" s="235"/>
      <c r="H149" s="239">
        <v>21.039999999999999</v>
      </c>
      <c r="I149" s="240"/>
      <c r="J149" s="235"/>
      <c r="K149" s="235"/>
      <c r="L149" s="241"/>
      <c r="M149" s="242"/>
      <c r="N149" s="243"/>
      <c r="O149" s="243"/>
      <c r="P149" s="243"/>
      <c r="Q149" s="243"/>
      <c r="R149" s="243"/>
      <c r="S149" s="243"/>
      <c r="T149" s="244"/>
      <c r="AT149" s="245" t="s">
        <v>164</v>
      </c>
      <c r="AU149" s="245" t="s">
        <v>83</v>
      </c>
      <c r="AV149" s="11" t="s">
        <v>83</v>
      </c>
      <c r="AW149" s="11" t="s">
        <v>36</v>
      </c>
      <c r="AX149" s="11" t="s">
        <v>81</v>
      </c>
      <c r="AY149" s="245" t="s">
        <v>155</v>
      </c>
    </row>
    <row r="150" s="1" customFormat="1" ht="16.5" customHeight="1">
      <c r="B150" s="46"/>
      <c r="C150" s="267" t="s">
        <v>251</v>
      </c>
      <c r="D150" s="267" t="s">
        <v>221</v>
      </c>
      <c r="E150" s="268" t="s">
        <v>284</v>
      </c>
      <c r="F150" s="269" t="s">
        <v>285</v>
      </c>
      <c r="G150" s="270" t="s">
        <v>254</v>
      </c>
      <c r="H150" s="271">
        <v>22.091999999999999</v>
      </c>
      <c r="I150" s="272"/>
      <c r="J150" s="273">
        <f>ROUND(I150*H150,2)</f>
        <v>0</v>
      </c>
      <c r="K150" s="269" t="s">
        <v>161</v>
      </c>
      <c r="L150" s="274"/>
      <c r="M150" s="275" t="s">
        <v>23</v>
      </c>
      <c r="N150" s="276" t="s">
        <v>44</v>
      </c>
      <c r="O150" s="47"/>
      <c r="P150" s="231">
        <f>O150*H150</f>
        <v>0</v>
      </c>
      <c r="Q150" s="231">
        <v>0.00059999999999999995</v>
      </c>
      <c r="R150" s="231">
        <f>Q150*H150</f>
        <v>0.013255199999999998</v>
      </c>
      <c r="S150" s="231">
        <v>0</v>
      </c>
      <c r="T150" s="232">
        <f>S150*H150</f>
        <v>0</v>
      </c>
      <c r="AR150" s="24" t="s">
        <v>191</v>
      </c>
      <c r="AT150" s="24" t="s">
        <v>221</v>
      </c>
      <c r="AU150" s="24" t="s">
        <v>83</v>
      </c>
      <c r="AY150" s="24" t="s">
        <v>155</v>
      </c>
      <c r="BE150" s="233">
        <f>IF(N150="základní",J150,0)</f>
        <v>0</v>
      </c>
      <c r="BF150" s="233">
        <f>IF(N150="snížená",J150,0)</f>
        <v>0</v>
      </c>
      <c r="BG150" s="233">
        <f>IF(N150="zákl. přenesená",J150,0)</f>
        <v>0</v>
      </c>
      <c r="BH150" s="233">
        <f>IF(N150="sníž. přenesená",J150,0)</f>
        <v>0</v>
      </c>
      <c r="BI150" s="233">
        <f>IF(N150="nulová",J150,0)</f>
        <v>0</v>
      </c>
      <c r="BJ150" s="24" t="s">
        <v>81</v>
      </c>
      <c r="BK150" s="233">
        <f>ROUND(I150*H150,2)</f>
        <v>0</v>
      </c>
      <c r="BL150" s="24" t="s">
        <v>162</v>
      </c>
      <c r="BM150" s="24" t="s">
        <v>286</v>
      </c>
    </row>
    <row r="151" s="11" customFormat="1">
      <c r="B151" s="234"/>
      <c r="C151" s="235"/>
      <c r="D151" s="236" t="s">
        <v>164</v>
      </c>
      <c r="E151" s="235"/>
      <c r="F151" s="238" t="s">
        <v>791</v>
      </c>
      <c r="G151" s="235"/>
      <c r="H151" s="239">
        <v>22.091999999999999</v>
      </c>
      <c r="I151" s="240"/>
      <c r="J151" s="235"/>
      <c r="K151" s="235"/>
      <c r="L151" s="241"/>
      <c r="M151" s="242"/>
      <c r="N151" s="243"/>
      <c r="O151" s="243"/>
      <c r="P151" s="243"/>
      <c r="Q151" s="243"/>
      <c r="R151" s="243"/>
      <c r="S151" s="243"/>
      <c r="T151" s="244"/>
      <c r="AT151" s="245" t="s">
        <v>164</v>
      </c>
      <c r="AU151" s="245" t="s">
        <v>83</v>
      </c>
      <c r="AV151" s="11" t="s">
        <v>83</v>
      </c>
      <c r="AW151" s="11" t="s">
        <v>6</v>
      </c>
      <c r="AX151" s="11" t="s">
        <v>81</v>
      </c>
      <c r="AY151" s="245" t="s">
        <v>155</v>
      </c>
    </row>
    <row r="152" s="1" customFormat="1" ht="25.5" customHeight="1">
      <c r="B152" s="46"/>
      <c r="C152" s="222" t="s">
        <v>261</v>
      </c>
      <c r="D152" s="222" t="s">
        <v>157</v>
      </c>
      <c r="E152" s="223" t="s">
        <v>289</v>
      </c>
      <c r="F152" s="224" t="s">
        <v>290</v>
      </c>
      <c r="G152" s="225" t="s">
        <v>254</v>
      </c>
      <c r="H152" s="226">
        <v>168.69</v>
      </c>
      <c r="I152" s="227"/>
      <c r="J152" s="228">
        <f>ROUND(I152*H152,2)</f>
        <v>0</v>
      </c>
      <c r="K152" s="224" t="s">
        <v>161</v>
      </c>
      <c r="L152" s="72"/>
      <c r="M152" s="229" t="s">
        <v>23</v>
      </c>
      <c r="N152" s="230" t="s">
        <v>44</v>
      </c>
      <c r="O152" s="47"/>
      <c r="P152" s="231">
        <f>O152*H152</f>
        <v>0</v>
      </c>
      <c r="Q152" s="231">
        <v>0.00025000000000000001</v>
      </c>
      <c r="R152" s="231">
        <f>Q152*H152</f>
        <v>0.042172500000000002</v>
      </c>
      <c r="S152" s="231">
        <v>0</v>
      </c>
      <c r="T152" s="232">
        <f>S152*H152</f>
        <v>0</v>
      </c>
      <c r="AR152" s="24" t="s">
        <v>162</v>
      </c>
      <c r="AT152" s="24" t="s">
        <v>157</v>
      </c>
      <c r="AU152" s="24" t="s">
        <v>83</v>
      </c>
      <c r="AY152" s="24" t="s">
        <v>155</v>
      </c>
      <c r="BE152" s="233">
        <f>IF(N152="základní",J152,0)</f>
        <v>0</v>
      </c>
      <c r="BF152" s="233">
        <f>IF(N152="snížená",J152,0)</f>
        <v>0</v>
      </c>
      <c r="BG152" s="233">
        <f>IF(N152="zákl. přenesená",J152,0)</f>
        <v>0</v>
      </c>
      <c r="BH152" s="233">
        <f>IF(N152="sníž. přenesená",J152,0)</f>
        <v>0</v>
      </c>
      <c r="BI152" s="233">
        <f>IF(N152="nulová",J152,0)</f>
        <v>0</v>
      </c>
      <c r="BJ152" s="24" t="s">
        <v>81</v>
      </c>
      <c r="BK152" s="233">
        <f>ROUND(I152*H152,2)</f>
        <v>0</v>
      </c>
      <c r="BL152" s="24" t="s">
        <v>162</v>
      </c>
      <c r="BM152" s="24" t="s">
        <v>291</v>
      </c>
    </row>
    <row r="153" s="11" customFormat="1">
      <c r="B153" s="234"/>
      <c r="C153" s="235"/>
      <c r="D153" s="236" t="s">
        <v>164</v>
      </c>
      <c r="E153" s="237" t="s">
        <v>23</v>
      </c>
      <c r="F153" s="238" t="s">
        <v>792</v>
      </c>
      <c r="G153" s="235"/>
      <c r="H153" s="239">
        <v>21.899999999999999</v>
      </c>
      <c r="I153" s="240"/>
      <c r="J153" s="235"/>
      <c r="K153" s="235"/>
      <c r="L153" s="241"/>
      <c r="M153" s="242"/>
      <c r="N153" s="243"/>
      <c r="O153" s="243"/>
      <c r="P153" s="243"/>
      <c r="Q153" s="243"/>
      <c r="R153" s="243"/>
      <c r="S153" s="243"/>
      <c r="T153" s="244"/>
      <c r="AT153" s="245" t="s">
        <v>164</v>
      </c>
      <c r="AU153" s="245" t="s">
        <v>83</v>
      </c>
      <c r="AV153" s="11" t="s">
        <v>83</v>
      </c>
      <c r="AW153" s="11" t="s">
        <v>36</v>
      </c>
      <c r="AX153" s="11" t="s">
        <v>73</v>
      </c>
      <c r="AY153" s="245" t="s">
        <v>155</v>
      </c>
    </row>
    <row r="154" s="13" customFormat="1">
      <c r="B154" s="256"/>
      <c r="C154" s="257"/>
      <c r="D154" s="236" t="s">
        <v>164</v>
      </c>
      <c r="E154" s="258" t="s">
        <v>102</v>
      </c>
      <c r="F154" s="259" t="s">
        <v>199</v>
      </c>
      <c r="G154" s="257"/>
      <c r="H154" s="260">
        <v>21.899999999999999</v>
      </c>
      <c r="I154" s="261"/>
      <c r="J154" s="257"/>
      <c r="K154" s="257"/>
      <c r="L154" s="262"/>
      <c r="M154" s="263"/>
      <c r="N154" s="264"/>
      <c r="O154" s="264"/>
      <c r="P154" s="264"/>
      <c r="Q154" s="264"/>
      <c r="R154" s="264"/>
      <c r="S154" s="264"/>
      <c r="T154" s="265"/>
      <c r="AT154" s="266" t="s">
        <v>164</v>
      </c>
      <c r="AU154" s="266" t="s">
        <v>83</v>
      </c>
      <c r="AV154" s="13" t="s">
        <v>169</v>
      </c>
      <c r="AW154" s="13" t="s">
        <v>36</v>
      </c>
      <c r="AX154" s="13" t="s">
        <v>73</v>
      </c>
      <c r="AY154" s="266" t="s">
        <v>155</v>
      </c>
    </row>
    <row r="155" s="11" customFormat="1">
      <c r="B155" s="234"/>
      <c r="C155" s="235"/>
      <c r="D155" s="236" t="s">
        <v>164</v>
      </c>
      <c r="E155" s="237" t="s">
        <v>23</v>
      </c>
      <c r="F155" s="238" t="s">
        <v>293</v>
      </c>
      <c r="G155" s="235"/>
      <c r="H155" s="239">
        <v>72.400000000000006</v>
      </c>
      <c r="I155" s="240"/>
      <c r="J155" s="235"/>
      <c r="K155" s="235"/>
      <c r="L155" s="241"/>
      <c r="M155" s="242"/>
      <c r="N155" s="243"/>
      <c r="O155" s="243"/>
      <c r="P155" s="243"/>
      <c r="Q155" s="243"/>
      <c r="R155" s="243"/>
      <c r="S155" s="243"/>
      <c r="T155" s="244"/>
      <c r="AT155" s="245" t="s">
        <v>164</v>
      </c>
      <c r="AU155" s="245" t="s">
        <v>83</v>
      </c>
      <c r="AV155" s="11" t="s">
        <v>83</v>
      </c>
      <c r="AW155" s="11" t="s">
        <v>36</v>
      </c>
      <c r="AX155" s="11" t="s">
        <v>73</v>
      </c>
      <c r="AY155" s="245" t="s">
        <v>155</v>
      </c>
    </row>
    <row r="156" s="13" customFormat="1">
      <c r="B156" s="256"/>
      <c r="C156" s="257"/>
      <c r="D156" s="236" t="s">
        <v>164</v>
      </c>
      <c r="E156" s="258" t="s">
        <v>23</v>
      </c>
      <c r="F156" s="259" t="s">
        <v>199</v>
      </c>
      <c r="G156" s="257"/>
      <c r="H156" s="260">
        <v>72.400000000000006</v>
      </c>
      <c r="I156" s="261"/>
      <c r="J156" s="257"/>
      <c r="K156" s="257"/>
      <c r="L156" s="262"/>
      <c r="M156" s="263"/>
      <c r="N156" s="264"/>
      <c r="O156" s="264"/>
      <c r="P156" s="264"/>
      <c r="Q156" s="264"/>
      <c r="R156" s="264"/>
      <c r="S156" s="264"/>
      <c r="T156" s="265"/>
      <c r="AT156" s="266" t="s">
        <v>164</v>
      </c>
      <c r="AU156" s="266" t="s">
        <v>83</v>
      </c>
      <c r="AV156" s="13" t="s">
        <v>169</v>
      </c>
      <c r="AW156" s="13" t="s">
        <v>36</v>
      </c>
      <c r="AX156" s="13" t="s">
        <v>73</v>
      </c>
      <c r="AY156" s="266" t="s">
        <v>155</v>
      </c>
    </row>
    <row r="157" s="11" customFormat="1">
      <c r="B157" s="234"/>
      <c r="C157" s="235"/>
      <c r="D157" s="236" t="s">
        <v>164</v>
      </c>
      <c r="E157" s="237" t="s">
        <v>23</v>
      </c>
      <c r="F157" s="238" t="s">
        <v>793</v>
      </c>
      <c r="G157" s="235"/>
      <c r="H157" s="239">
        <v>13.9</v>
      </c>
      <c r="I157" s="240"/>
      <c r="J157" s="235"/>
      <c r="K157" s="235"/>
      <c r="L157" s="241"/>
      <c r="M157" s="242"/>
      <c r="N157" s="243"/>
      <c r="O157" s="243"/>
      <c r="P157" s="243"/>
      <c r="Q157" s="243"/>
      <c r="R157" s="243"/>
      <c r="S157" s="243"/>
      <c r="T157" s="244"/>
      <c r="AT157" s="245" t="s">
        <v>164</v>
      </c>
      <c r="AU157" s="245" t="s">
        <v>83</v>
      </c>
      <c r="AV157" s="11" t="s">
        <v>83</v>
      </c>
      <c r="AW157" s="11" t="s">
        <v>36</v>
      </c>
      <c r="AX157" s="11" t="s">
        <v>73</v>
      </c>
      <c r="AY157" s="245" t="s">
        <v>155</v>
      </c>
    </row>
    <row r="158" s="13" customFormat="1">
      <c r="B158" s="256"/>
      <c r="C158" s="257"/>
      <c r="D158" s="236" t="s">
        <v>164</v>
      </c>
      <c r="E158" s="258" t="s">
        <v>750</v>
      </c>
      <c r="F158" s="259" t="s">
        <v>199</v>
      </c>
      <c r="G158" s="257"/>
      <c r="H158" s="260">
        <v>13.9</v>
      </c>
      <c r="I158" s="261"/>
      <c r="J158" s="257"/>
      <c r="K158" s="257"/>
      <c r="L158" s="262"/>
      <c r="M158" s="263"/>
      <c r="N158" s="264"/>
      <c r="O158" s="264"/>
      <c r="P158" s="264"/>
      <c r="Q158" s="264"/>
      <c r="R158" s="264"/>
      <c r="S158" s="264"/>
      <c r="T158" s="265"/>
      <c r="AT158" s="266" t="s">
        <v>164</v>
      </c>
      <c r="AU158" s="266" t="s">
        <v>83</v>
      </c>
      <c r="AV158" s="13" t="s">
        <v>169</v>
      </c>
      <c r="AW158" s="13" t="s">
        <v>36</v>
      </c>
      <c r="AX158" s="13" t="s">
        <v>73</v>
      </c>
      <c r="AY158" s="266" t="s">
        <v>155</v>
      </c>
    </row>
    <row r="159" s="11" customFormat="1">
      <c r="B159" s="234"/>
      <c r="C159" s="235"/>
      <c r="D159" s="236" t="s">
        <v>164</v>
      </c>
      <c r="E159" s="237" t="s">
        <v>23</v>
      </c>
      <c r="F159" s="238" t="s">
        <v>93</v>
      </c>
      <c r="G159" s="235"/>
      <c r="H159" s="239">
        <v>12.65</v>
      </c>
      <c r="I159" s="240"/>
      <c r="J159" s="235"/>
      <c r="K159" s="235"/>
      <c r="L159" s="241"/>
      <c r="M159" s="242"/>
      <c r="N159" s="243"/>
      <c r="O159" s="243"/>
      <c r="P159" s="243"/>
      <c r="Q159" s="243"/>
      <c r="R159" s="243"/>
      <c r="S159" s="243"/>
      <c r="T159" s="244"/>
      <c r="AT159" s="245" t="s">
        <v>164</v>
      </c>
      <c r="AU159" s="245" t="s">
        <v>83</v>
      </c>
      <c r="AV159" s="11" t="s">
        <v>83</v>
      </c>
      <c r="AW159" s="11" t="s">
        <v>36</v>
      </c>
      <c r="AX159" s="11" t="s">
        <v>73</v>
      </c>
      <c r="AY159" s="245" t="s">
        <v>155</v>
      </c>
    </row>
    <row r="160" s="13" customFormat="1">
      <c r="B160" s="256"/>
      <c r="C160" s="257"/>
      <c r="D160" s="236" t="s">
        <v>164</v>
      </c>
      <c r="E160" s="258" t="s">
        <v>754</v>
      </c>
      <c r="F160" s="259" t="s">
        <v>199</v>
      </c>
      <c r="G160" s="257"/>
      <c r="H160" s="260">
        <v>12.65</v>
      </c>
      <c r="I160" s="261"/>
      <c r="J160" s="257"/>
      <c r="K160" s="257"/>
      <c r="L160" s="262"/>
      <c r="M160" s="263"/>
      <c r="N160" s="264"/>
      <c r="O160" s="264"/>
      <c r="P160" s="264"/>
      <c r="Q160" s="264"/>
      <c r="R160" s="264"/>
      <c r="S160" s="264"/>
      <c r="T160" s="265"/>
      <c r="AT160" s="266" t="s">
        <v>164</v>
      </c>
      <c r="AU160" s="266" t="s">
        <v>83</v>
      </c>
      <c r="AV160" s="13" t="s">
        <v>169</v>
      </c>
      <c r="AW160" s="13" t="s">
        <v>36</v>
      </c>
      <c r="AX160" s="13" t="s">
        <v>73</v>
      </c>
      <c r="AY160" s="266" t="s">
        <v>155</v>
      </c>
    </row>
    <row r="161" s="11" customFormat="1">
      <c r="B161" s="234"/>
      <c r="C161" s="235"/>
      <c r="D161" s="236" t="s">
        <v>164</v>
      </c>
      <c r="E161" s="237" t="s">
        <v>23</v>
      </c>
      <c r="F161" s="238" t="s">
        <v>794</v>
      </c>
      <c r="G161" s="235"/>
      <c r="H161" s="239">
        <v>10.539999999999999</v>
      </c>
      <c r="I161" s="240"/>
      <c r="J161" s="235"/>
      <c r="K161" s="235"/>
      <c r="L161" s="241"/>
      <c r="M161" s="242"/>
      <c r="N161" s="243"/>
      <c r="O161" s="243"/>
      <c r="P161" s="243"/>
      <c r="Q161" s="243"/>
      <c r="R161" s="243"/>
      <c r="S161" s="243"/>
      <c r="T161" s="244"/>
      <c r="AT161" s="245" t="s">
        <v>164</v>
      </c>
      <c r="AU161" s="245" t="s">
        <v>83</v>
      </c>
      <c r="AV161" s="11" t="s">
        <v>83</v>
      </c>
      <c r="AW161" s="11" t="s">
        <v>36</v>
      </c>
      <c r="AX161" s="11" t="s">
        <v>73</v>
      </c>
      <c r="AY161" s="245" t="s">
        <v>155</v>
      </c>
    </row>
    <row r="162" s="13" customFormat="1">
      <c r="B162" s="256"/>
      <c r="C162" s="257"/>
      <c r="D162" s="236" t="s">
        <v>164</v>
      </c>
      <c r="E162" s="258" t="s">
        <v>752</v>
      </c>
      <c r="F162" s="259" t="s">
        <v>199</v>
      </c>
      <c r="G162" s="257"/>
      <c r="H162" s="260">
        <v>10.539999999999999</v>
      </c>
      <c r="I162" s="261"/>
      <c r="J162" s="257"/>
      <c r="K162" s="257"/>
      <c r="L162" s="262"/>
      <c r="M162" s="263"/>
      <c r="N162" s="264"/>
      <c r="O162" s="264"/>
      <c r="P162" s="264"/>
      <c r="Q162" s="264"/>
      <c r="R162" s="264"/>
      <c r="S162" s="264"/>
      <c r="T162" s="265"/>
      <c r="AT162" s="266" t="s">
        <v>164</v>
      </c>
      <c r="AU162" s="266" t="s">
        <v>83</v>
      </c>
      <c r="AV162" s="13" t="s">
        <v>169</v>
      </c>
      <c r="AW162" s="13" t="s">
        <v>36</v>
      </c>
      <c r="AX162" s="13" t="s">
        <v>73</v>
      </c>
      <c r="AY162" s="266" t="s">
        <v>155</v>
      </c>
    </row>
    <row r="163" s="11" customFormat="1">
      <c r="B163" s="234"/>
      <c r="C163" s="235"/>
      <c r="D163" s="236" t="s">
        <v>164</v>
      </c>
      <c r="E163" s="237" t="s">
        <v>23</v>
      </c>
      <c r="F163" s="238" t="s">
        <v>795</v>
      </c>
      <c r="G163" s="235"/>
      <c r="H163" s="239">
        <v>18.100000000000001</v>
      </c>
      <c r="I163" s="240"/>
      <c r="J163" s="235"/>
      <c r="K163" s="235"/>
      <c r="L163" s="241"/>
      <c r="M163" s="242"/>
      <c r="N163" s="243"/>
      <c r="O163" s="243"/>
      <c r="P163" s="243"/>
      <c r="Q163" s="243"/>
      <c r="R163" s="243"/>
      <c r="S163" s="243"/>
      <c r="T163" s="244"/>
      <c r="AT163" s="245" t="s">
        <v>164</v>
      </c>
      <c r="AU163" s="245" t="s">
        <v>83</v>
      </c>
      <c r="AV163" s="11" t="s">
        <v>83</v>
      </c>
      <c r="AW163" s="11" t="s">
        <v>36</v>
      </c>
      <c r="AX163" s="11" t="s">
        <v>73</v>
      </c>
      <c r="AY163" s="245" t="s">
        <v>155</v>
      </c>
    </row>
    <row r="164" s="11" customFormat="1">
      <c r="B164" s="234"/>
      <c r="C164" s="235"/>
      <c r="D164" s="236" t="s">
        <v>164</v>
      </c>
      <c r="E164" s="237" t="s">
        <v>23</v>
      </c>
      <c r="F164" s="238" t="s">
        <v>796</v>
      </c>
      <c r="G164" s="235"/>
      <c r="H164" s="239">
        <v>19.199999999999999</v>
      </c>
      <c r="I164" s="240"/>
      <c r="J164" s="235"/>
      <c r="K164" s="235"/>
      <c r="L164" s="241"/>
      <c r="M164" s="242"/>
      <c r="N164" s="243"/>
      <c r="O164" s="243"/>
      <c r="P164" s="243"/>
      <c r="Q164" s="243"/>
      <c r="R164" s="243"/>
      <c r="S164" s="243"/>
      <c r="T164" s="244"/>
      <c r="AT164" s="245" t="s">
        <v>164</v>
      </c>
      <c r="AU164" s="245" t="s">
        <v>83</v>
      </c>
      <c r="AV164" s="11" t="s">
        <v>83</v>
      </c>
      <c r="AW164" s="11" t="s">
        <v>36</v>
      </c>
      <c r="AX164" s="11" t="s">
        <v>73</v>
      </c>
      <c r="AY164" s="245" t="s">
        <v>155</v>
      </c>
    </row>
    <row r="165" s="13" customFormat="1">
      <c r="B165" s="256"/>
      <c r="C165" s="257"/>
      <c r="D165" s="236" t="s">
        <v>164</v>
      </c>
      <c r="E165" s="258" t="s">
        <v>755</v>
      </c>
      <c r="F165" s="259" t="s">
        <v>199</v>
      </c>
      <c r="G165" s="257"/>
      <c r="H165" s="260">
        <v>37.299999999999997</v>
      </c>
      <c r="I165" s="261"/>
      <c r="J165" s="257"/>
      <c r="K165" s="257"/>
      <c r="L165" s="262"/>
      <c r="M165" s="263"/>
      <c r="N165" s="264"/>
      <c r="O165" s="264"/>
      <c r="P165" s="264"/>
      <c r="Q165" s="264"/>
      <c r="R165" s="264"/>
      <c r="S165" s="264"/>
      <c r="T165" s="265"/>
      <c r="AT165" s="266" t="s">
        <v>164</v>
      </c>
      <c r="AU165" s="266" t="s">
        <v>83</v>
      </c>
      <c r="AV165" s="13" t="s">
        <v>169</v>
      </c>
      <c r="AW165" s="13" t="s">
        <v>36</v>
      </c>
      <c r="AX165" s="13" t="s">
        <v>73</v>
      </c>
      <c r="AY165" s="266" t="s">
        <v>155</v>
      </c>
    </row>
    <row r="166" s="14" customFormat="1">
      <c r="B166" s="277"/>
      <c r="C166" s="278"/>
      <c r="D166" s="236" t="s">
        <v>164</v>
      </c>
      <c r="E166" s="279" t="s">
        <v>23</v>
      </c>
      <c r="F166" s="280" t="s">
        <v>238</v>
      </c>
      <c r="G166" s="278"/>
      <c r="H166" s="281">
        <v>168.69</v>
      </c>
      <c r="I166" s="282"/>
      <c r="J166" s="278"/>
      <c r="K166" s="278"/>
      <c r="L166" s="283"/>
      <c r="M166" s="284"/>
      <c r="N166" s="285"/>
      <c r="O166" s="285"/>
      <c r="P166" s="285"/>
      <c r="Q166" s="285"/>
      <c r="R166" s="285"/>
      <c r="S166" s="285"/>
      <c r="T166" s="286"/>
      <c r="AT166" s="287" t="s">
        <v>164</v>
      </c>
      <c r="AU166" s="287" t="s">
        <v>83</v>
      </c>
      <c r="AV166" s="14" t="s">
        <v>162</v>
      </c>
      <c r="AW166" s="14" t="s">
        <v>36</v>
      </c>
      <c r="AX166" s="14" t="s">
        <v>81</v>
      </c>
      <c r="AY166" s="287" t="s">
        <v>155</v>
      </c>
    </row>
    <row r="167" s="1" customFormat="1" ht="16.5" customHeight="1">
      <c r="B167" s="46"/>
      <c r="C167" s="267" t="s">
        <v>266</v>
      </c>
      <c r="D167" s="267" t="s">
        <v>221</v>
      </c>
      <c r="E167" s="268" t="s">
        <v>297</v>
      </c>
      <c r="F167" s="269" t="s">
        <v>298</v>
      </c>
      <c r="G167" s="270" t="s">
        <v>254</v>
      </c>
      <c r="H167" s="271">
        <v>22.995000000000001</v>
      </c>
      <c r="I167" s="272"/>
      <c r="J167" s="273">
        <f>ROUND(I167*H167,2)</f>
        <v>0</v>
      </c>
      <c r="K167" s="269" t="s">
        <v>161</v>
      </c>
      <c r="L167" s="274"/>
      <c r="M167" s="275" t="s">
        <v>23</v>
      </c>
      <c r="N167" s="276" t="s">
        <v>44</v>
      </c>
      <c r="O167" s="47"/>
      <c r="P167" s="231">
        <f>O167*H167</f>
        <v>0</v>
      </c>
      <c r="Q167" s="231">
        <v>3.0000000000000001E-05</v>
      </c>
      <c r="R167" s="231">
        <f>Q167*H167</f>
        <v>0.0006898500000000001</v>
      </c>
      <c r="S167" s="231">
        <v>0</v>
      </c>
      <c r="T167" s="232">
        <f>S167*H167</f>
        <v>0</v>
      </c>
      <c r="AR167" s="24" t="s">
        <v>191</v>
      </c>
      <c r="AT167" s="24" t="s">
        <v>221</v>
      </c>
      <c r="AU167" s="24" t="s">
        <v>83</v>
      </c>
      <c r="AY167" s="24" t="s">
        <v>155</v>
      </c>
      <c r="BE167" s="233">
        <f>IF(N167="základní",J167,0)</f>
        <v>0</v>
      </c>
      <c r="BF167" s="233">
        <f>IF(N167="snížená",J167,0)</f>
        <v>0</v>
      </c>
      <c r="BG167" s="233">
        <f>IF(N167="zákl. přenesená",J167,0)</f>
        <v>0</v>
      </c>
      <c r="BH167" s="233">
        <f>IF(N167="sníž. přenesená",J167,0)</f>
        <v>0</v>
      </c>
      <c r="BI167" s="233">
        <f>IF(N167="nulová",J167,0)</f>
        <v>0</v>
      </c>
      <c r="BJ167" s="24" t="s">
        <v>81</v>
      </c>
      <c r="BK167" s="233">
        <f>ROUND(I167*H167,2)</f>
        <v>0</v>
      </c>
      <c r="BL167" s="24" t="s">
        <v>162</v>
      </c>
      <c r="BM167" s="24" t="s">
        <v>299</v>
      </c>
    </row>
    <row r="168" s="11" customFormat="1">
      <c r="B168" s="234"/>
      <c r="C168" s="235"/>
      <c r="D168" s="236" t="s">
        <v>164</v>
      </c>
      <c r="E168" s="237" t="s">
        <v>23</v>
      </c>
      <c r="F168" s="238" t="s">
        <v>300</v>
      </c>
      <c r="G168" s="235"/>
      <c r="H168" s="239">
        <v>22.995000000000001</v>
      </c>
      <c r="I168" s="240"/>
      <c r="J168" s="235"/>
      <c r="K168" s="235"/>
      <c r="L168" s="241"/>
      <c r="M168" s="242"/>
      <c r="N168" s="243"/>
      <c r="O168" s="243"/>
      <c r="P168" s="243"/>
      <c r="Q168" s="243"/>
      <c r="R168" s="243"/>
      <c r="S168" s="243"/>
      <c r="T168" s="244"/>
      <c r="AT168" s="245" t="s">
        <v>164</v>
      </c>
      <c r="AU168" s="245" t="s">
        <v>83</v>
      </c>
      <c r="AV168" s="11" t="s">
        <v>83</v>
      </c>
      <c r="AW168" s="11" t="s">
        <v>36</v>
      </c>
      <c r="AX168" s="11" t="s">
        <v>81</v>
      </c>
      <c r="AY168" s="245" t="s">
        <v>155</v>
      </c>
    </row>
    <row r="169" s="1" customFormat="1" ht="25.5" customHeight="1">
      <c r="B169" s="46"/>
      <c r="C169" s="267" t="s">
        <v>9</v>
      </c>
      <c r="D169" s="267" t="s">
        <v>221</v>
      </c>
      <c r="E169" s="268" t="s">
        <v>302</v>
      </c>
      <c r="F169" s="269" t="s">
        <v>303</v>
      </c>
      <c r="G169" s="270" t="s">
        <v>254</v>
      </c>
      <c r="H169" s="271">
        <v>72.400000000000006</v>
      </c>
      <c r="I169" s="272"/>
      <c r="J169" s="273">
        <f>ROUND(I169*H169,2)</f>
        <v>0</v>
      </c>
      <c r="K169" s="269" t="s">
        <v>23</v>
      </c>
      <c r="L169" s="274"/>
      <c r="M169" s="275" t="s">
        <v>23</v>
      </c>
      <c r="N169" s="276" t="s">
        <v>44</v>
      </c>
      <c r="O169" s="47"/>
      <c r="P169" s="231">
        <f>O169*H169</f>
        <v>0</v>
      </c>
      <c r="Q169" s="231">
        <v>0.00029999999999999997</v>
      </c>
      <c r="R169" s="231">
        <f>Q169*H169</f>
        <v>0.02172</v>
      </c>
      <c r="S169" s="231">
        <v>0</v>
      </c>
      <c r="T169" s="232">
        <f>S169*H169</f>
        <v>0</v>
      </c>
      <c r="AR169" s="24" t="s">
        <v>191</v>
      </c>
      <c r="AT169" s="24" t="s">
        <v>221</v>
      </c>
      <c r="AU169" s="24" t="s">
        <v>83</v>
      </c>
      <c r="AY169" s="24" t="s">
        <v>155</v>
      </c>
      <c r="BE169" s="233">
        <f>IF(N169="základní",J169,0)</f>
        <v>0</v>
      </c>
      <c r="BF169" s="233">
        <f>IF(N169="snížená",J169,0)</f>
        <v>0</v>
      </c>
      <c r="BG169" s="233">
        <f>IF(N169="zákl. přenesená",J169,0)</f>
        <v>0</v>
      </c>
      <c r="BH169" s="233">
        <f>IF(N169="sníž. přenesená",J169,0)</f>
        <v>0</v>
      </c>
      <c r="BI169" s="233">
        <f>IF(N169="nulová",J169,0)</f>
        <v>0</v>
      </c>
      <c r="BJ169" s="24" t="s">
        <v>81</v>
      </c>
      <c r="BK169" s="233">
        <f>ROUND(I169*H169,2)</f>
        <v>0</v>
      </c>
      <c r="BL169" s="24" t="s">
        <v>162</v>
      </c>
      <c r="BM169" s="24" t="s">
        <v>304</v>
      </c>
    </row>
    <row r="170" s="11" customFormat="1">
      <c r="B170" s="234"/>
      <c r="C170" s="235"/>
      <c r="D170" s="236" t="s">
        <v>164</v>
      </c>
      <c r="E170" s="237" t="s">
        <v>23</v>
      </c>
      <c r="F170" s="238" t="s">
        <v>91</v>
      </c>
      <c r="G170" s="235"/>
      <c r="H170" s="239">
        <v>72.400000000000006</v>
      </c>
      <c r="I170" s="240"/>
      <c r="J170" s="235"/>
      <c r="K170" s="235"/>
      <c r="L170" s="241"/>
      <c r="M170" s="242"/>
      <c r="N170" s="243"/>
      <c r="O170" s="243"/>
      <c r="P170" s="243"/>
      <c r="Q170" s="243"/>
      <c r="R170" s="243"/>
      <c r="S170" s="243"/>
      <c r="T170" s="244"/>
      <c r="AT170" s="245" t="s">
        <v>164</v>
      </c>
      <c r="AU170" s="245" t="s">
        <v>83</v>
      </c>
      <c r="AV170" s="11" t="s">
        <v>83</v>
      </c>
      <c r="AW170" s="11" t="s">
        <v>36</v>
      </c>
      <c r="AX170" s="11" t="s">
        <v>81</v>
      </c>
      <c r="AY170" s="245" t="s">
        <v>155</v>
      </c>
    </row>
    <row r="171" s="1" customFormat="1" ht="16.5" customHeight="1">
      <c r="B171" s="46"/>
      <c r="C171" s="267" t="s">
        <v>274</v>
      </c>
      <c r="D171" s="267" t="s">
        <v>221</v>
      </c>
      <c r="E171" s="268" t="s">
        <v>797</v>
      </c>
      <c r="F171" s="269" t="s">
        <v>798</v>
      </c>
      <c r="G171" s="270" t="s">
        <v>254</v>
      </c>
      <c r="H171" s="271">
        <v>14.595000000000001</v>
      </c>
      <c r="I171" s="272"/>
      <c r="J171" s="273">
        <f>ROUND(I171*H171,2)</f>
        <v>0</v>
      </c>
      <c r="K171" s="269" t="s">
        <v>161</v>
      </c>
      <c r="L171" s="274"/>
      <c r="M171" s="275" t="s">
        <v>23</v>
      </c>
      <c r="N171" s="276" t="s">
        <v>44</v>
      </c>
      <c r="O171" s="47"/>
      <c r="P171" s="231">
        <f>O171*H171</f>
        <v>0</v>
      </c>
      <c r="Q171" s="231">
        <v>0.00050000000000000001</v>
      </c>
      <c r="R171" s="231">
        <f>Q171*H171</f>
        <v>0.0072975000000000002</v>
      </c>
      <c r="S171" s="231">
        <v>0</v>
      </c>
      <c r="T171" s="232">
        <f>S171*H171</f>
        <v>0</v>
      </c>
      <c r="AR171" s="24" t="s">
        <v>191</v>
      </c>
      <c r="AT171" s="24" t="s">
        <v>221</v>
      </c>
      <c r="AU171" s="24" t="s">
        <v>83</v>
      </c>
      <c r="AY171" s="24" t="s">
        <v>155</v>
      </c>
      <c r="BE171" s="233">
        <f>IF(N171="základní",J171,0)</f>
        <v>0</v>
      </c>
      <c r="BF171" s="233">
        <f>IF(N171="snížená",J171,0)</f>
        <v>0</v>
      </c>
      <c r="BG171" s="233">
        <f>IF(N171="zákl. přenesená",J171,0)</f>
        <v>0</v>
      </c>
      <c r="BH171" s="233">
        <f>IF(N171="sníž. přenesená",J171,0)</f>
        <v>0</v>
      </c>
      <c r="BI171" s="233">
        <f>IF(N171="nulová",J171,0)</f>
        <v>0</v>
      </c>
      <c r="BJ171" s="24" t="s">
        <v>81</v>
      </c>
      <c r="BK171" s="233">
        <f>ROUND(I171*H171,2)</f>
        <v>0</v>
      </c>
      <c r="BL171" s="24" t="s">
        <v>162</v>
      </c>
      <c r="BM171" s="24" t="s">
        <v>799</v>
      </c>
    </row>
    <row r="172" s="11" customFormat="1">
      <c r="B172" s="234"/>
      <c r="C172" s="235"/>
      <c r="D172" s="236" t="s">
        <v>164</v>
      </c>
      <c r="E172" s="237" t="s">
        <v>23</v>
      </c>
      <c r="F172" s="238" t="s">
        <v>800</v>
      </c>
      <c r="G172" s="235"/>
      <c r="H172" s="239">
        <v>14.595000000000001</v>
      </c>
      <c r="I172" s="240"/>
      <c r="J172" s="235"/>
      <c r="K172" s="235"/>
      <c r="L172" s="241"/>
      <c r="M172" s="242"/>
      <c r="N172" s="243"/>
      <c r="O172" s="243"/>
      <c r="P172" s="243"/>
      <c r="Q172" s="243"/>
      <c r="R172" s="243"/>
      <c r="S172" s="243"/>
      <c r="T172" s="244"/>
      <c r="AT172" s="245" t="s">
        <v>164</v>
      </c>
      <c r="AU172" s="245" t="s">
        <v>83</v>
      </c>
      <c r="AV172" s="11" t="s">
        <v>83</v>
      </c>
      <c r="AW172" s="11" t="s">
        <v>36</v>
      </c>
      <c r="AX172" s="11" t="s">
        <v>81</v>
      </c>
      <c r="AY172" s="245" t="s">
        <v>155</v>
      </c>
    </row>
    <row r="173" s="1" customFormat="1" ht="16.5" customHeight="1">
      <c r="B173" s="46"/>
      <c r="C173" s="267" t="s">
        <v>278</v>
      </c>
      <c r="D173" s="267" t="s">
        <v>221</v>
      </c>
      <c r="E173" s="268" t="s">
        <v>306</v>
      </c>
      <c r="F173" s="269" t="s">
        <v>307</v>
      </c>
      <c r="G173" s="270" t="s">
        <v>254</v>
      </c>
      <c r="H173" s="271">
        <v>13.283</v>
      </c>
      <c r="I173" s="272"/>
      <c r="J173" s="273">
        <f>ROUND(I173*H173,2)</f>
        <v>0</v>
      </c>
      <c r="K173" s="269" t="s">
        <v>23</v>
      </c>
      <c r="L173" s="274"/>
      <c r="M173" s="275" t="s">
        <v>23</v>
      </c>
      <c r="N173" s="276" t="s">
        <v>44</v>
      </c>
      <c r="O173" s="47"/>
      <c r="P173" s="231">
        <f>O173*H173</f>
        <v>0</v>
      </c>
      <c r="Q173" s="231">
        <v>0.00029999999999999997</v>
      </c>
      <c r="R173" s="231">
        <f>Q173*H173</f>
        <v>0.0039848999999999996</v>
      </c>
      <c r="S173" s="231">
        <v>0</v>
      </c>
      <c r="T173" s="232">
        <f>S173*H173</f>
        <v>0</v>
      </c>
      <c r="AR173" s="24" t="s">
        <v>191</v>
      </c>
      <c r="AT173" s="24" t="s">
        <v>221</v>
      </c>
      <c r="AU173" s="24" t="s">
        <v>83</v>
      </c>
      <c r="AY173" s="24" t="s">
        <v>155</v>
      </c>
      <c r="BE173" s="233">
        <f>IF(N173="základní",J173,0)</f>
        <v>0</v>
      </c>
      <c r="BF173" s="233">
        <f>IF(N173="snížená",J173,0)</f>
        <v>0</v>
      </c>
      <c r="BG173" s="233">
        <f>IF(N173="zákl. přenesená",J173,0)</f>
        <v>0</v>
      </c>
      <c r="BH173" s="233">
        <f>IF(N173="sníž. přenesená",J173,0)</f>
        <v>0</v>
      </c>
      <c r="BI173" s="233">
        <f>IF(N173="nulová",J173,0)</f>
        <v>0</v>
      </c>
      <c r="BJ173" s="24" t="s">
        <v>81</v>
      </c>
      <c r="BK173" s="233">
        <f>ROUND(I173*H173,2)</f>
        <v>0</v>
      </c>
      <c r="BL173" s="24" t="s">
        <v>162</v>
      </c>
      <c r="BM173" s="24" t="s">
        <v>801</v>
      </c>
    </row>
    <row r="174" s="11" customFormat="1">
      <c r="B174" s="234"/>
      <c r="C174" s="235"/>
      <c r="D174" s="236" t="s">
        <v>164</v>
      </c>
      <c r="E174" s="237" t="s">
        <v>23</v>
      </c>
      <c r="F174" s="238" t="s">
        <v>802</v>
      </c>
      <c r="G174" s="235"/>
      <c r="H174" s="239">
        <v>13.283</v>
      </c>
      <c r="I174" s="240"/>
      <c r="J174" s="235"/>
      <c r="K174" s="235"/>
      <c r="L174" s="241"/>
      <c r="M174" s="242"/>
      <c r="N174" s="243"/>
      <c r="O174" s="243"/>
      <c r="P174" s="243"/>
      <c r="Q174" s="243"/>
      <c r="R174" s="243"/>
      <c r="S174" s="243"/>
      <c r="T174" s="244"/>
      <c r="AT174" s="245" t="s">
        <v>164</v>
      </c>
      <c r="AU174" s="245" t="s">
        <v>83</v>
      </c>
      <c r="AV174" s="11" t="s">
        <v>83</v>
      </c>
      <c r="AW174" s="11" t="s">
        <v>36</v>
      </c>
      <c r="AX174" s="11" t="s">
        <v>81</v>
      </c>
      <c r="AY174" s="245" t="s">
        <v>155</v>
      </c>
    </row>
    <row r="175" s="1" customFormat="1" ht="16.5" customHeight="1">
      <c r="B175" s="46"/>
      <c r="C175" s="267" t="s">
        <v>283</v>
      </c>
      <c r="D175" s="267" t="s">
        <v>221</v>
      </c>
      <c r="E175" s="268" t="s">
        <v>311</v>
      </c>
      <c r="F175" s="269" t="s">
        <v>312</v>
      </c>
      <c r="G175" s="270" t="s">
        <v>254</v>
      </c>
      <c r="H175" s="271">
        <v>11.067</v>
      </c>
      <c r="I175" s="272"/>
      <c r="J175" s="273">
        <f>ROUND(I175*H175,2)</f>
        <v>0</v>
      </c>
      <c r="K175" s="269" t="s">
        <v>23</v>
      </c>
      <c r="L175" s="274"/>
      <c r="M175" s="275" t="s">
        <v>23</v>
      </c>
      <c r="N175" s="276" t="s">
        <v>44</v>
      </c>
      <c r="O175" s="47"/>
      <c r="P175" s="231">
        <f>O175*H175</f>
        <v>0</v>
      </c>
      <c r="Q175" s="231">
        <v>0.00029999999999999997</v>
      </c>
      <c r="R175" s="231">
        <f>Q175*H175</f>
        <v>0.0033200999999999999</v>
      </c>
      <c r="S175" s="231">
        <v>0</v>
      </c>
      <c r="T175" s="232">
        <f>S175*H175</f>
        <v>0</v>
      </c>
      <c r="AR175" s="24" t="s">
        <v>191</v>
      </c>
      <c r="AT175" s="24" t="s">
        <v>221</v>
      </c>
      <c r="AU175" s="24" t="s">
        <v>83</v>
      </c>
      <c r="AY175" s="24" t="s">
        <v>155</v>
      </c>
      <c r="BE175" s="233">
        <f>IF(N175="základní",J175,0)</f>
        <v>0</v>
      </c>
      <c r="BF175" s="233">
        <f>IF(N175="snížená",J175,0)</f>
        <v>0</v>
      </c>
      <c r="BG175" s="233">
        <f>IF(N175="zákl. přenesená",J175,0)</f>
        <v>0</v>
      </c>
      <c r="BH175" s="233">
        <f>IF(N175="sníž. přenesená",J175,0)</f>
        <v>0</v>
      </c>
      <c r="BI175" s="233">
        <f>IF(N175="nulová",J175,0)</f>
        <v>0</v>
      </c>
      <c r="BJ175" s="24" t="s">
        <v>81</v>
      </c>
      <c r="BK175" s="233">
        <f>ROUND(I175*H175,2)</f>
        <v>0</v>
      </c>
      <c r="BL175" s="24" t="s">
        <v>162</v>
      </c>
      <c r="BM175" s="24" t="s">
        <v>803</v>
      </c>
    </row>
    <row r="176" s="11" customFormat="1">
      <c r="B176" s="234"/>
      <c r="C176" s="235"/>
      <c r="D176" s="236" t="s">
        <v>164</v>
      </c>
      <c r="E176" s="237" t="s">
        <v>23</v>
      </c>
      <c r="F176" s="238" t="s">
        <v>804</v>
      </c>
      <c r="G176" s="235"/>
      <c r="H176" s="239">
        <v>11.067</v>
      </c>
      <c r="I176" s="240"/>
      <c r="J176" s="235"/>
      <c r="K176" s="235"/>
      <c r="L176" s="241"/>
      <c r="M176" s="242"/>
      <c r="N176" s="243"/>
      <c r="O176" s="243"/>
      <c r="P176" s="243"/>
      <c r="Q176" s="243"/>
      <c r="R176" s="243"/>
      <c r="S176" s="243"/>
      <c r="T176" s="244"/>
      <c r="AT176" s="245" t="s">
        <v>164</v>
      </c>
      <c r="AU176" s="245" t="s">
        <v>83</v>
      </c>
      <c r="AV176" s="11" t="s">
        <v>83</v>
      </c>
      <c r="AW176" s="11" t="s">
        <v>36</v>
      </c>
      <c r="AX176" s="11" t="s">
        <v>81</v>
      </c>
      <c r="AY176" s="245" t="s">
        <v>155</v>
      </c>
    </row>
    <row r="177" s="1" customFormat="1" ht="16.5" customHeight="1">
      <c r="B177" s="46"/>
      <c r="C177" s="267" t="s">
        <v>288</v>
      </c>
      <c r="D177" s="267" t="s">
        <v>221</v>
      </c>
      <c r="E177" s="268" t="s">
        <v>805</v>
      </c>
      <c r="F177" s="269" t="s">
        <v>806</v>
      </c>
      <c r="G177" s="270" t="s">
        <v>254</v>
      </c>
      <c r="H177" s="271">
        <v>39.164999999999999</v>
      </c>
      <c r="I177" s="272"/>
      <c r="J177" s="273">
        <f>ROUND(I177*H177,2)</f>
        <v>0</v>
      </c>
      <c r="K177" s="269" t="s">
        <v>23</v>
      </c>
      <c r="L177" s="274"/>
      <c r="M177" s="275" t="s">
        <v>23</v>
      </c>
      <c r="N177" s="276" t="s">
        <v>44</v>
      </c>
      <c r="O177" s="47"/>
      <c r="P177" s="231">
        <f>O177*H177</f>
        <v>0</v>
      </c>
      <c r="Q177" s="231">
        <v>0.00029999999999999997</v>
      </c>
      <c r="R177" s="231">
        <f>Q177*H177</f>
        <v>0.0117495</v>
      </c>
      <c r="S177" s="231">
        <v>0</v>
      </c>
      <c r="T177" s="232">
        <f>S177*H177</f>
        <v>0</v>
      </c>
      <c r="AR177" s="24" t="s">
        <v>191</v>
      </c>
      <c r="AT177" s="24" t="s">
        <v>221</v>
      </c>
      <c r="AU177" s="24" t="s">
        <v>83</v>
      </c>
      <c r="AY177" s="24" t="s">
        <v>155</v>
      </c>
      <c r="BE177" s="233">
        <f>IF(N177="základní",J177,0)</f>
        <v>0</v>
      </c>
      <c r="BF177" s="233">
        <f>IF(N177="snížená",J177,0)</f>
        <v>0</v>
      </c>
      <c r="BG177" s="233">
        <f>IF(N177="zákl. přenesená",J177,0)</f>
        <v>0</v>
      </c>
      <c r="BH177" s="233">
        <f>IF(N177="sníž. přenesená",J177,0)</f>
        <v>0</v>
      </c>
      <c r="BI177" s="233">
        <f>IF(N177="nulová",J177,0)</f>
        <v>0</v>
      </c>
      <c r="BJ177" s="24" t="s">
        <v>81</v>
      </c>
      <c r="BK177" s="233">
        <f>ROUND(I177*H177,2)</f>
        <v>0</v>
      </c>
      <c r="BL177" s="24" t="s">
        <v>162</v>
      </c>
      <c r="BM177" s="24" t="s">
        <v>807</v>
      </c>
    </row>
    <row r="178" s="11" customFormat="1">
      <c r="B178" s="234"/>
      <c r="C178" s="235"/>
      <c r="D178" s="236" t="s">
        <v>164</v>
      </c>
      <c r="E178" s="237" t="s">
        <v>23</v>
      </c>
      <c r="F178" s="238" t="s">
        <v>808</v>
      </c>
      <c r="G178" s="235"/>
      <c r="H178" s="239">
        <v>39.164999999999999</v>
      </c>
      <c r="I178" s="240"/>
      <c r="J178" s="235"/>
      <c r="K178" s="235"/>
      <c r="L178" s="241"/>
      <c r="M178" s="242"/>
      <c r="N178" s="243"/>
      <c r="O178" s="243"/>
      <c r="P178" s="243"/>
      <c r="Q178" s="243"/>
      <c r="R178" s="243"/>
      <c r="S178" s="243"/>
      <c r="T178" s="244"/>
      <c r="AT178" s="245" t="s">
        <v>164</v>
      </c>
      <c r="AU178" s="245" t="s">
        <v>83</v>
      </c>
      <c r="AV178" s="11" t="s">
        <v>83</v>
      </c>
      <c r="AW178" s="11" t="s">
        <v>36</v>
      </c>
      <c r="AX178" s="11" t="s">
        <v>81</v>
      </c>
      <c r="AY178" s="245" t="s">
        <v>155</v>
      </c>
    </row>
    <row r="179" s="1" customFormat="1" ht="38.25" customHeight="1">
      <c r="B179" s="46"/>
      <c r="C179" s="222" t="s">
        <v>296</v>
      </c>
      <c r="D179" s="222" t="s">
        <v>157</v>
      </c>
      <c r="E179" s="223" t="s">
        <v>316</v>
      </c>
      <c r="F179" s="224" t="s">
        <v>809</v>
      </c>
      <c r="G179" s="225" t="s">
        <v>318</v>
      </c>
      <c r="H179" s="226">
        <v>16</v>
      </c>
      <c r="I179" s="227"/>
      <c r="J179" s="228">
        <f>ROUND(I179*H179,2)</f>
        <v>0</v>
      </c>
      <c r="K179" s="224" t="s">
        <v>23</v>
      </c>
      <c r="L179" s="72"/>
      <c r="M179" s="229" t="s">
        <v>23</v>
      </c>
      <c r="N179" s="230" t="s">
        <v>44</v>
      </c>
      <c r="O179" s="47"/>
      <c r="P179" s="231">
        <f>O179*H179</f>
        <v>0</v>
      </c>
      <c r="Q179" s="231">
        <v>0</v>
      </c>
      <c r="R179" s="231">
        <f>Q179*H179</f>
        <v>0</v>
      </c>
      <c r="S179" s="231">
        <v>0</v>
      </c>
      <c r="T179" s="232">
        <f>S179*H179</f>
        <v>0</v>
      </c>
      <c r="AR179" s="24" t="s">
        <v>162</v>
      </c>
      <c r="AT179" s="24" t="s">
        <v>157</v>
      </c>
      <c r="AU179" s="24" t="s">
        <v>83</v>
      </c>
      <c r="AY179" s="24" t="s">
        <v>155</v>
      </c>
      <c r="BE179" s="233">
        <f>IF(N179="základní",J179,0)</f>
        <v>0</v>
      </c>
      <c r="BF179" s="233">
        <f>IF(N179="snížená",J179,0)</f>
        <v>0</v>
      </c>
      <c r="BG179" s="233">
        <f>IF(N179="zákl. přenesená",J179,0)</f>
        <v>0</v>
      </c>
      <c r="BH179" s="233">
        <f>IF(N179="sníž. přenesená",J179,0)</f>
        <v>0</v>
      </c>
      <c r="BI179" s="233">
        <f>IF(N179="nulová",J179,0)</f>
        <v>0</v>
      </c>
      <c r="BJ179" s="24" t="s">
        <v>81</v>
      </c>
      <c r="BK179" s="233">
        <f>ROUND(I179*H179,2)</f>
        <v>0</v>
      </c>
      <c r="BL179" s="24" t="s">
        <v>162</v>
      </c>
      <c r="BM179" s="24" t="s">
        <v>810</v>
      </c>
    </row>
    <row r="180" s="11" customFormat="1">
      <c r="B180" s="234"/>
      <c r="C180" s="235"/>
      <c r="D180" s="236" t="s">
        <v>164</v>
      </c>
      <c r="E180" s="237" t="s">
        <v>23</v>
      </c>
      <c r="F180" s="238" t="s">
        <v>811</v>
      </c>
      <c r="G180" s="235"/>
      <c r="H180" s="239">
        <v>2</v>
      </c>
      <c r="I180" s="240"/>
      <c r="J180" s="235"/>
      <c r="K180" s="235"/>
      <c r="L180" s="241"/>
      <c r="M180" s="242"/>
      <c r="N180" s="243"/>
      <c r="O180" s="243"/>
      <c r="P180" s="243"/>
      <c r="Q180" s="243"/>
      <c r="R180" s="243"/>
      <c r="S180" s="243"/>
      <c r="T180" s="244"/>
      <c r="AT180" s="245" t="s">
        <v>164</v>
      </c>
      <c r="AU180" s="245" t="s">
        <v>83</v>
      </c>
      <c r="AV180" s="11" t="s">
        <v>83</v>
      </c>
      <c r="AW180" s="11" t="s">
        <v>36</v>
      </c>
      <c r="AX180" s="11" t="s">
        <v>73</v>
      </c>
      <c r="AY180" s="245" t="s">
        <v>155</v>
      </c>
    </row>
    <row r="181" s="11" customFormat="1">
      <c r="B181" s="234"/>
      <c r="C181" s="235"/>
      <c r="D181" s="236" t="s">
        <v>164</v>
      </c>
      <c r="E181" s="237" t="s">
        <v>23</v>
      </c>
      <c r="F181" s="238" t="s">
        <v>812</v>
      </c>
      <c r="G181" s="235"/>
      <c r="H181" s="239">
        <v>3</v>
      </c>
      <c r="I181" s="240"/>
      <c r="J181" s="235"/>
      <c r="K181" s="235"/>
      <c r="L181" s="241"/>
      <c r="M181" s="242"/>
      <c r="N181" s="243"/>
      <c r="O181" s="243"/>
      <c r="P181" s="243"/>
      <c r="Q181" s="243"/>
      <c r="R181" s="243"/>
      <c r="S181" s="243"/>
      <c r="T181" s="244"/>
      <c r="AT181" s="245" t="s">
        <v>164</v>
      </c>
      <c r="AU181" s="245" t="s">
        <v>83</v>
      </c>
      <c r="AV181" s="11" t="s">
        <v>83</v>
      </c>
      <c r="AW181" s="11" t="s">
        <v>36</v>
      </c>
      <c r="AX181" s="11" t="s">
        <v>73</v>
      </c>
      <c r="AY181" s="245" t="s">
        <v>155</v>
      </c>
    </row>
    <row r="182" s="11" customFormat="1">
      <c r="B182" s="234"/>
      <c r="C182" s="235"/>
      <c r="D182" s="236" t="s">
        <v>164</v>
      </c>
      <c r="E182" s="237" t="s">
        <v>23</v>
      </c>
      <c r="F182" s="238" t="s">
        <v>813</v>
      </c>
      <c r="G182" s="235"/>
      <c r="H182" s="239">
        <v>11</v>
      </c>
      <c r="I182" s="240"/>
      <c r="J182" s="235"/>
      <c r="K182" s="235"/>
      <c r="L182" s="241"/>
      <c r="M182" s="242"/>
      <c r="N182" s="243"/>
      <c r="O182" s="243"/>
      <c r="P182" s="243"/>
      <c r="Q182" s="243"/>
      <c r="R182" s="243"/>
      <c r="S182" s="243"/>
      <c r="T182" s="244"/>
      <c r="AT182" s="245" t="s">
        <v>164</v>
      </c>
      <c r="AU182" s="245" t="s">
        <v>83</v>
      </c>
      <c r="AV182" s="11" t="s">
        <v>83</v>
      </c>
      <c r="AW182" s="11" t="s">
        <v>36</v>
      </c>
      <c r="AX182" s="11" t="s">
        <v>73</v>
      </c>
      <c r="AY182" s="245" t="s">
        <v>155</v>
      </c>
    </row>
    <row r="183" s="14" customFormat="1">
      <c r="B183" s="277"/>
      <c r="C183" s="278"/>
      <c r="D183" s="236" t="s">
        <v>164</v>
      </c>
      <c r="E183" s="279" t="s">
        <v>23</v>
      </c>
      <c r="F183" s="280" t="s">
        <v>238</v>
      </c>
      <c r="G183" s="278"/>
      <c r="H183" s="281">
        <v>16</v>
      </c>
      <c r="I183" s="282"/>
      <c r="J183" s="278"/>
      <c r="K183" s="278"/>
      <c r="L183" s="283"/>
      <c r="M183" s="284"/>
      <c r="N183" s="285"/>
      <c r="O183" s="285"/>
      <c r="P183" s="285"/>
      <c r="Q183" s="285"/>
      <c r="R183" s="285"/>
      <c r="S183" s="285"/>
      <c r="T183" s="286"/>
      <c r="AT183" s="287" t="s">
        <v>164</v>
      </c>
      <c r="AU183" s="287" t="s">
        <v>83</v>
      </c>
      <c r="AV183" s="14" t="s">
        <v>162</v>
      </c>
      <c r="AW183" s="14" t="s">
        <v>36</v>
      </c>
      <c r="AX183" s="14" t="s">
        <v>81</v>
      </c>
      <c r="AY183" s="287" t="s">
        <v>155</v>
      </c>
    </row>
    <row r="184" s="1" customFormat="1" ht="38.25" customHeight="1">
      <c r="B184" s="46"/>
      <c r="C184" s="222" t="s">
        <v>301</v>
      </c>
      <c r="D184" s="222" t="s">
        <v>157</v>
      </c>
      <c r="E184" s="223" t="s">
        <v>323</v>
      </c>
      <c r="F184" s="224" t="s">
        <v>814</v>
      </c>
      <c r="G184" s="225" t="s">
        <v>318</v>
      </c>
      <c r="H184" s="226">
        <v>12</v>
      </c>
      <c r="I184" s="227"/>
      <c r="J184" s="228">
        <f>ROUND(I184*H184,2)</f>
        <v>0</v>
      </c>
      <c r="K184" s="224" t="s">
        <v>23</v>
      </c>
      <c r="L184" s="72"/>
      <c r="M184" s="229" t="s">
        <v>23</v>
      </c>
      <c r="N184" s="230" t="s">
        <v>44</v>
      </c>
      <c r="O184" s="47"/>
      <c r="P184" s="231">
        <f>O184*H184</f>
        <v>0</v>
      </c>
      <c r="Q184" s="231">
        <v>0</v>
      </c>
      <c r="R184" s="231">
        <f>Q184*H184</f>
        <v>0</v>
      </c>
      <c r="S184" s="231">
        <v>0</v>
      </c>
      <c r="T184" s="232">
        <f>S184*H184</f>
        <v>0</v>
      </c>
      <c r="AR184" s="24" t="s">
        <v>162</v>
      </c>
      <c r="AT184" s="24" t="s">
        <v>157</v>
      </c>
      <c r="AU184" s="24" t="s">
        <v>83</v>
      </c>
      <c r="AY184" s="24" t="s">
        <v>155</v>
      </c>
      <c r="BE184" s="233">
        <f>IF(N184="základní",J184,0)</f>
        <v>0</v>
      </c>
      <c r="BF184" s="233">
        <f>IF(N184="snížená",J184,0)</f>
        <v>0</v>
      </c>
      <c r="BG184" s="233">
        <f>IF(N184="zákl. přenesená",J184,0)</f>
        <v>0</v>
      </c>
      <c r="BH184" s="233">
        <f>IF(N184="sníž. přenesená",J184,0)</f>
        <v>0</v>
      </c>
      <c r="BI184" s="233">
        <f>IF(N184="nulová",J184,0)</f>
        <v>0</v>
      </c>
      <c r="BJ184" s="24" t="s">
        <v>81</v>
      </c>
      <c r="BK184" s="233">
        <f>ROUND(I184*H184,2)</f>
        <v>0</v>
      </c>
      <c r="BL184" s="24" t="s">
        <v>162</v>
      </c>
      <c r="BM184" s="24" t="s">
        <v>815</v>
      </c>
    </row>
    <row r="185" s="11" customFormat="1">
      <c r="B185" s="234"/>
      <c r="C185" s="235"/>
      <c r="D185" s="236" t="s">
        <v>164</v>
      </c>
      <c r="E185" s="237" t="s">
        <v>23</v>
      </c>
      <c r="F185" s="238" t="s">
        <v>816</v>
      </c>
      <c r="G185" s="235"/>
      <c r="H185" s="239">
        <v>12</v>
      </c>
      <c r="I185" s="240"/>
      <c r="J185" s="235"/>
      <c r="K185" s="235"/>
      <c r="L185" s="241"/>
      <c r="M185" s="242"/>
      <c r="N185" s="243"/>
      <c r="O185" s="243"/>
      <c r="P185" s="243"/>
      <c r="Q185" s="243"/>
      <c r="R185" s="243"/>
      <c r="S185" s="243"/>
      <c r="T185" s="244"/>
      <c r="AT185" s="245" t="s">
        <v>164</v>
      </c>
      <c r="AU185" s="245" t="s">
        <v>83</v>
      </c>
      <c r="AV185" s="11" t="s">
        <v>83</v>
      </c>
      <c r="AW185" s="11" t="s">
        <v>36</v>
      </c>
      <c r="AX185" s="11" t="s">
        <v>81</v>
      </c>
      <c r="AY185" s="245" t="s">
        <v>155</v>
      </c>
    </row>
    <row r="186" s="1" customFormat="1" ht="25.5" customHeight="1">
      <c r="B186" s="46"/>
      <c r="C186" s="222" t="s">
        <v>305</v>
      </c>
      <c r="D186" s="222" t="s">
        <v>157</v>
      </c>
      <c r="E186" s="223" t="s">
        <v>817</v>
      </c>
      <c r="F186" s="224" t="s">
        <v>818</v>
      </c>
      <c r="G186" s="225" t="s">
        <v>318</v>
      </c>
      <c r="H186" s="226">
        <v>1</v>
      </c>
      <c r="I186" s="227"/>
      <c r="J186" s="228">
        <f>ROUND(I186*H186,2)</f>
        <v>0</v>
      </c>
      <c r="K186" s="224" t="s">
        <v>23</v>
      </c>
      <c r="L186" s="72"/>
      <c r="M186" s="229" t="s">
        <v>23</v>
      </c>
      <c r="N186" s="230" t="s">
        <v>44</v>
      </c>
      <c r="O186" s="47"/>
      <c r="P186" s="231">
        <f>O186*H186</f>
        <v>0</v>
      </c>
      <c r="Q186" s="231">
        <v>0</v>
      </c>
      <c r="R186" s="231">
        <f>Q186*H186</f>
        <v>0</v>
      </c>
      <c r="S186" s="231">
        <v>0</v>
      </c>
      <c r="T186" s="232">
        <f>S186*H186</f>
        <v>0</v>
      </c>
      <c r="AR186" s="24" t="s">
        <v>162</v>
      </c>
      <c r="AT186" s="24" t="s">
        <v>157</v>
      </c>
      <c r="AU186" s="24" t="s">
        <v>83</v>
      </c>
      <c r="AY186" s="24" t="s">
        <v>155</v>
      </c>
      <c r="BE186" s="233">
        <f>IF(N186="základní",J186,0)</f>
        <v>0</v>
      </c>
      <c r="BF186" s="233">
        <f>IF(N186="snížená",J186,0)</f>
        <v>0</v>
      </c>
      <c r="BG186" s="233">
        <f>IF(N186="zákl. přenesená",J186,0)</f>
        <v>0</v>
      </c>
      <c r="BH186" s="233">
        <f>IF(N186="sníž. přenesená",J186,0)</f>
        <v>0</v>
      </c>
      <c r="BI186" s="233">
        <f>IF(N186="nulová",J186,0)</f>
        <v>0</v>
      </c>
      <c r="BJ186" s="24" t="s">
        <v>81</v>
      </c>
      <c r="BK186" s="233">
        <f>ROUND(I186*H186,2)</f>
        <v>0</v>
      </c>
      <c r="BL186" s="24" t="s">
        <v>162</v>
      </c>
      <c r="BM186" s="24" t="s">
        <v>819</v>
      </c>
    </row>
    <row r="187" s="1" customFormat="1" ht="25.5" customHeight="1">
      <c r="B187" s="46"/>
      <c r="C187" s="222" t="s">
        <v>310</v>
      </c>
      <c r="D187" s="222" t="s">
        <v>157</v>
      </c>
      <c r="E187" s="223" t="s">
        <v>820</v>
      </c>
      <c r="F187" s="224" t="s">
        <v>821</v>
      </c>
      <c r="G187" s="225" t="s">
        <v>318</v>
      </c>
      <c r="H187" s="226">
        <v>2</v>
      </c>
      <c r="I187" s="227"/>
      <c r="J187" s="228">
        <f>ROUND(I187*H187,2)</f>
        <v>0</v>
      </c>
      <c r="K187" s="224" t="s">
        <v>23</v>
      </c>
      <c r="L187" s="72"/>
      <c r="M187" s="229" t="s">
        <v>23</v>
      </c>
      <c r="N187" s="230" t="s">
        <v>44</v>
      </c>
      <c r="O187" s="47"/>
      <c r="P187" s="231">
        <f>O187*H187</f>
        <v>0</v>
      </c>
      <c r="Q187" s="231">
        <v>0</v>
      </c>
      <c r="R187" s="231">
        <f>Q187*H187</f>
        <v>0</v>
      </c>
      <c r="S187" s="231">
        <v>0</v>
      </c>
      <c r="T187" s="232">
        <f>S187*H187</f>
        <v>0</v>
      </c>
      <c r="AR187" s="24" t="s">
        <v>162</v>
      </c>
      <c r="AT187" s="24" t="s">
        <v>157</v>
      </c>
      <c r="AU187" s="24" t="s">
        <v>83</v>
      </c>
      <c r="AY187" s="24" t="s">
        <v>155</v>
      </c>
      <c r="BE187" s="233">
        <f>IF(N187="základní",J187,0)</f>
        <v>0</v>
      </c>
      <c r="BF187" s="233">
        <f>IF(N187="snížená",J187,0)</f>
        <v>0</v>
      </c>
      <c r="BG187" s="233">
        <f>IF(N187="zákl. přenesená",J187,0)</f>
        <v>0</v>
      </c>
      <c r="BH187" s="233">
        <f>IF(N187="sníž. přenesená",J187,0)</f>
        <v>0</v>
      </c>
      <c r="BI187" s="233">
        <f>IF(N187="nulová",J187,0)</f>
        <v>0</v>
      </c>
      <c r="BJ187" s="24" t="s">
        <v>81</v>
      </c>
      <c r="BK187" s="233">
        <f>ROUND(I187*H187,2)</f>
        <v>0</v>
      </c>
      <c r="BL187" s="24" t="s">
        <v>162</v>
      </c>
      <c r="BM187" s="24" t="s">
        <v>822</v>
      </c>
    </row>
    <row r="188" s="1" customFormat="1" ht="25.5" customHeight="1">
      <c r="B188" s="46"/>
      <c r="C188" s="222" t="s">
        <v>315</v>
      </c>
      <c r="D188" s="222" t="s">
        <v>157</v>
      </c>
      <c r="E188" s="223" t="s">
        <v>823</v>
      </c>
      <c r="F188" s="224" t="s">
        <v>824</v>
      </c>
      <c r="G188" s="225" t="s">
        <v>318</v>
      </c>
      <c r="H188" s="226">
        <v>1</v>
      </c>
      <c r="I188" s="227"/>
      <c r="J188" s="228">
        <f>ROUND(I188*H188,2)</f>
        <v>0</v>
      </c>
      <c r="K188" s="224" t="s">
        <v>23</v>
      </c>
      <c r="L188" s="72"/>
      <c r="M188" s="229" t="s">
        <v>23</v>
      </c>
      <c r="N188" s="230" t="s">
        <v>44</v>
      </c>
      <c r="O188" s="47"/>
      <c r="P188" s="231">
        <f>O188*H188</f>
        <v>0</v>
      </c>
      <c r="Q188" s="231">
        <v>0</v>
      </c>
      <c r="R188" s="231">
        <f>Q188*H188</f>
        <v>0</v>
      </c>
      <c r="S188" s="231">
        <v>0</v>
      </c>
      <c r="T188" s="232">
        <f>S188*H188</f>
        <v>0</v>
      </c>
      <c r="AR188" s="24" t="s">
        <v>162</v>
      </c>
      <c r="AT188" s="24" t="s">
        <v>157</v>
      </c>
      <c r="AU188" s="24" t="s">
        <v>83</v>
      </c>
      <c r="AY188" s="24" t="s">
        <v>155</v>
      </c>
      <c r="BE188" s="233">
        <f>IF(N188="základní",J188,0)</f>
        <v>0</v>
      </c>
      <c r="BF188" s="233">
        <f>IF(N188="snížená",J188,0)</f>
        <v>0</v>
      </c>
      <c r="BG188" s="233">
        <f>IF(N188="zákl. přenesená",J188,0)</f>
        <v>0</v>
      </c>
      <c r="BH188" s="233">
        <f>IF(N188="sníž. přenesená",J188,0)</f>
        <v>0</v>
      </c>
      <c r="BI188" s="233">
        <f>IF(N188="nulová",J188,0)</f>
        <v>0</v>
      </c>
      <c r="BJ188" s="24" t="s">
        <v>81</v>
      </c>
      <c r="BK188" s="233">
        <f>ROUND(I188*H188,2)</f>
        <v>0</v>
      </c>
      <c r="BL188" s="24" t="s">
        <v>162</v>
      </c>
      <c r="BM188" s="24" t="s">
        <v>825</v>
      </c>
    </row>
    <row r="189" s="1" customFormat="1" ht="38.25" customHeight="1">
      <c r="B189" s="46"/>
      <c r="C189" s="222" t="s">
        <v>322</v>
      </c>
      <c r="D189" s="222" t="s">
        <v>157</v>
      </c>
      <c r="E189" s="223" t="s">
        <v>340</v>
      </c>
      <c r="F189" s="224" t="s">
        <v>341</v>
      </c>
      <c r="G189" s="225" t="s">
        <v>188</v>
      </c>
      <c r="H189" s="226">
        <v>184.911</v>
      </c>
      <c r="I189" s="227"/>
      <c r="J189" s="228">
        <f>ROUND(I189*H189,2)</f>
        <v>0</v>
      </c>
      <c r="K189" s="224" t="s">
        <v>161</v>
      </c>
      <c r="L189" s="72"/>
      <c r="M189" s="229" t="s">
        <v>23</v>
      </c>
      <c r="N189" s="230" t="s">
        <v>44</v>
      </c>
      <c r="O189" s="47"/>
      <c r="P189" s="231">
        <f>O189*H189</f>
        <v>0</v>
      </c>
      <c r="Q189" s="231">
        <v>0.0026800000000000001</v>
      </c>
      <c r="R189" s="231">
        <f>Q189*H189</f>
        <v>0.49556148</v>
      </c>
      <c r="S189" s="231">
        <v>0</v>
      </c>
      <c r="T189" s="232">
        <f>S189*H189</f>
        <v>0</v>
      </c>
      <c r="AR189" s="24" t="s">
        <v>162</v>
      </c>
      <c r="AT189" s="24" t="s">
        <v>157</v>
      </c>
      <c r="AU189" s="24" t="s">
        <v>83</v>
      </c>
      <c r="AY189" s="24" t="s">
        <v>155</v>
      </c>
      <c r="BE189" s="233">
        <f>IF(N189="základní",J189,0)</f>
        <v>0</v>
      </c>
      <c r="BF189" s="233">
        <f>IF(N189="snížená",J189,0)</f>
        <v>0</v>
      </c>
      <c r="BG189" s="233">
        <f>IF(N189="zákl. přenesená",J189,0)</f>
        <v>0</v>
      </c>
      <c r="BH189" s="233">
        <f>IF(N189="sníž. přenesená",J189,0)</f>
        <v>0</v>
      </c>
      <c r="BI189" s="233">
        <f>IF(N189="nulová",J189,0)</f>
        <v>0</v>
      </c>
      <c r="BJ189" s="24" t="s">
        <v>81</v>
      </c>
      <c r="BK189" s="233">
        <f>ROUND(I189*H189,2)</f>
        <v>0</v>
      </c>
      <c r="BL189" s="24" t="s">
        <v>162</v>
      </c>
      <c r="BM189" s="24" t="s">
        <v>826</v>
      </c>
    </row>
    <row r="190" s="11" customFormat="1">
      <c r="B190" s="234"/>
      <c r="C190" s="235"/>
      <c r="D190" s="236" t="s">
        <v>164</v>
      </c>
      <c r="E190" s="237" t="s">
        <v>23</v>
      </c>
      <c r="F190" s="238" t="s">
        <v>827</v>
      </c>
      <c r="G190" s="235"/>
      <c r="H190" s="239">
        <v>184.911</v>
      </c>
      <c r="I190" s="240"/>
      <c r="J190" s="235"/>
      <c r="K190" s="235"/>
      <c r="L190" s="241"/>
      <c r="M190" s="242"/>
      <c r="N190" s="243"/>
      <c r="O190" s="243"/>
      <c r="P190" s="243"/>
      <c r="Q190" s="243"/>
      <c r="R190" s="243"/>
      <c r="S190" s="243"/>
      <c r="T190" s="244"/>
      <c r="AT190" s="245" t="s">
        <v>164</v>
      </c>
      <c r="AU190" s="245" t="s">
        <v>83</v>
      </c>
      <c r="AV190" s="11" t="s">
        <v>83</v>
      </c>
      <c r="AW190" s="11" t="s">
        <v>36</v>
      </c>
      <c r="AX190" s="11" t="s">
        <v>73</v>
      </c>
      <c r="AY190" s="245" t="s">
        <v>155</v>
      </c>
    </row>
    <row r="191" s="13" customFormat="1">
      <c r="B191" s="256"/>
      <c r="C191" s="257"/>
      <c r="D191" s="236" t="s">
        <v>164</v>
      </c>
      <c r="E191" s="258" t="s">
        <v>23</v>
      </c>
      <c r="F191" s="259" t="s">
        <v>199</v>
      </c>
      <c r="G191" s="257"/>
      <c r="H191" s="260">
        <v>184.911</v>
      </c>
      <c r="I191" s="261"/>
      <c r="J191" s="257"/>
      <c r="K191" s="257"/>
      <c r="L191" s="262"/>
      <c r="M191" s="263"/>
      <c r="N191" s="264"/>
      <c r="O191" s="264"/>
      <c r="P191" s="264"/>
      <c r="Q191" s="264"/>
      <c r="R191" s="264"/>
      <c r="S191" s="264"/>
      <c r="T191" s="265"/>
      <c r="AT191" s="266" t="s">
        <v>164</v>
      </c>
      <c r="AU191" s="266" t="s">
        <v>83</v>
      </c>
      <c r="AV191" s="13" t="s">
        <v>169</v>
      </c>
      <c r="AW191" s="13" t="s">
        <v>36</v>
      </c>
      <c r="AX191" s="13" t="s">
        <v>81</v>
      </c>
      <c r="AY191" s="266" t="s">
        <v>155</v>
      </c>
    </row>
    <row r="192" s="1" customFormat="1" ht="25.5" customHeight="1">
      <c r="B192" s="46"/>
      <c r="C192" s="222" t="s">
        <v>327</v>
      </c>
      <c r="D192" s="222" t="s">
        <v>157</v>
      </c>
      <c r="E192" s="223" t="s">
        <v>349</v>
      </c>
      <c r="F192" s="224" t="s">
        <v>350</v>
      </c>
      <c r="G192" s="225" t="s">
        <v>188</v>
      </c>
      <c r="H192" s="226">
        <v>11</v>
      </c>
      <c r="I192" s="227"/>
      <c r="J192" s="228">
        <f>ROUND(I192*H192,2)</f>
        <v>0</v>
      </c>
      <c r="K192" s="224" t="s">
        <v>161</v>
      </c>
      <c r="L192" s="72"/>
      <c r="M192" s="229" t="s">
        <v>23</v>
      </c>
      <c r="N192" s="230" t="s">
        <v>44</v>
      </c>
      <c r="O192" s="47"/>
      <c r="P192" s="231">
        <f>O192*H192</f>
        <v>0</v>
      </c>
      <c r="Q192" s="231">
        <v>0.0061799999999999997</v>
      </c>
      <c r="R192" s="231">
        <f>Q192*H192</f>
        <v>0.067979999999999999</v>
      </c>
      <c r="S192" s="231">
        <v>0</v>
      </c>
      <c r="T192" s="232">
        <f>S192*H192</f>
        <v>0</v>
      </c>
      <c r="AR192" s="24" t="s">
        <v>162</v>
      </c>
      <c r="AT192" s="24" t="s">
        <v>157</v>
      </c>
      <c r="AU192" s="24" t="s">
        <v>83</v>
      </c>
      <c r="AY192" s="24" t="s">
        <v>155</v>
      </c>
      <c r="BE192" s="233">
        <f>IF(N192="základní",J192,0)</f>
        <v>0</v>
      </c>
      <c r="BF192" s="233">
        <f>IF(N192="snížená",J192,0)</f>
        <v>0</v>
      </c>
      <c r="BG192" s="233">
        <f>IF(N192="zákl. přenesená",J192,0)</f>
        <v>0</v>
      </c>
      <c r="BH192" s="233">
        <f>IF(N192="sníž. přenesená",J192,0)</f>
        <v>0</v>
      </c>
      <c r="BI192" s="233">
        <f>IF(N192="nulová",J192,0)</f>
        <v>0</v>
      </c>
      <c r="BJ192" s="24" t="s">
        <v>81</v>
      </c>
      <c r="BK192" s="233">
        <f>ROUND(I192*H192,2)</f>
        <v>0</v>
      </c>
      <c r="BL192" s="24" t="s">
        <v>162</v>
      </c>
      <c r="BM192" s="24" t="s">
        <v>351</v>
      </c>
    </row>
    <row r="193" s="11" customFormat="1">
      <c r="B193" s="234"/>
      <c r="C193" s="235"/>
      <c r="D193" s="236" t="s">
        <v>164</v>
      </c>
      <c r="E193" s="237" t="s">
        <v>23</v>
      </c>
      <c r="F193" s="238" t="s">
        <v>828</v>
      </c>
      <c r="G193" s="235"/>
      <c r="H193" s="239">
        <v>11</v>
      </c>
      <c r="I193" s="240"/>
      <c r="J193" s="235"/>
      <c r="K193" s="235"/>
      <c r="L193" s="241"/>
      <c r="M193" s="242"/>
      <c r="N193" s="243"/>
      <c r="O193" s="243"/>
      <c r="P193" s="243"/>
      <c r="Q193" s="243"/>
      <c r="R193" s="243"/>
      <c r="S193" s="243"/>
      <c r="T193" s="244"/>
      <c r="AT193" s="245" t="s">
        <v>164</v>
      </c>
      <c r="AU193" s="245" t="s">
        <v>83</v>
      </c>
      <c r="AV193" s="11" t="s">
        <v>83</v>
      </c>
      <c r="AW193" s="11" t="s">
        <v>36</v>
      </c>
      <c r="AX193" s="11" t="s">
        <v>81</v>
      </c>
      <c r="AY193" s="245" t="s">
        <v>155</v>
      </c>
    </row>
    <row r="194" s="1" customFormat="1" ht="38.25" customHeight="1">
      <c r="B194" s="46"/>
      <c r="C194" s="222" t="s">
        <v>331</v>
      </c>
      <c r="D194" s="222" t="s">
        <v>157</v>
      </c>
      <c r="E194" s="223" t="s">
        <v>829</v>
      </c>
      <c r="F194" s="224" t="s">
        <v>830</v>
      </c>
      <c r="G194" s="225" t="s">
        <v>188</v>
      </c>
      <c r="H194" s="226">
        <v>8.6999999999999993</v>
      </c>
      <c r="I194" s="227"/>
      <c r="J194" s="228">
        <f>ROUND(I194*H194,2)</f>
        <v>0</v>
      </c>
      <c r="K194" s="224" t="s">
        <v>161</v>
      </c>
      <c r="L194" s="72"/>
      <c r="M194" s="229" t="s">
        <v>23</v>
      </c>
      <c r="N194" s="230" t="s">
        <v>44</v>
      </c>
      <c r="O194" s="47"/>
      <c r="P194" s="231">
        <f>O194*H194</f>
        <v>0</v>
      </c>
      <c r="Q194" s="231">
        <v>0.0026800000000000001</v>
      </c>
      <c r="R194" s="231">
        <f>Q194*H194</f>
        <v>0.023316</v>
      </c>
      <c r="S194" s="231">
        <v>0</v>
      </c>
      <c r="T194" s="232">
        <f>S194*H194</f>
        <v>0</v>
      </c>
      <c r="AR194" s="24" t="s">
        <v>162</v>
      </c>
      <c r="AT194" s="24" t="s">
        <v>157</v>
      </c>
      <c r="AU194" s="24" t="s">
        <v>83</v>
      </c>
      <c r="AY194" s="24" t="s">
        <v>155</v>
      </c>
      <c r="BE194" s="233">
        <f>IF(N194="základní",J194,0)</f>
        <v>0</v>
      </c>
      <c r="BF194" s="233">
        <f>IF(N194="snížená",J194,0)</f>
        <v>0</v>
      </c>
      <c r="BG194" s="233">
        <f>IF(N194="zákl. přenesená",J194,0)</f>
        <v>0</v>
      </c>
      <c r="BH194" s="233">
        <f>IF(N194="sníž. přenesená",J194,0)</f>
        <v>0</v>
      </c>
      <c r="BI194" s="233">
        <f>IF(N194="nulová",J194,0)</f>
        <v>0</v>
      </c>
      <c r="BJ194" s="24" t="s">
        <v>81</v>
      </c>
      <c r="BK194" s="233">
        <f>ROUND(I194*H194,2)</f>
        <v>0</v>
      </c>
      <c r="BL194" s="24" t="s">
        <v>162</v>
      </c>
      <c r="BM194" s="24" t="s">
        <v>831</v>
      </c>
    </row>
    <row r="195" s="11" customFormat="1">
      <c r="B195" s="234"/>
      <c r="C195" s="235"/>
      <c r="D195" s="236" t="s">
        <v>164</v>
      </c>
      <c r="E195" s="237" t="s">
        <v>23</v>
      </c>
      <c r="F195" s="238" t="s">
        <v>832</v>
      </c>
      <c r="G195" s="235"/>
      <c r="H195" s="239">
        <v>8.6999999999999993</v>
      </c>
      <c r="I195" s="240"/>
      <c r="J195" s="235"/>
      <c r="K195" s="235"/>
      <c r="L195" s="241"/>
      <c r="M195" s="242"/>
      <c r="N195" s="243"/>
      <c r="O195" s="243"/>
      <c r="P195" s="243"/>
      <c r="Q195" s="243"/>
      <c r="R195" s="243"/>
      <c r="S195" s="243"/>
      <c r="T195" s="244"/>
      <c r="AT195" s="245" t="s">
        <v>164</v>
      </c>
      <c r="AU195" s="245" t="s">
        <v>83</v>
      </c>
      <c r="AV195" s="11" t="s">
        <v>83</v>
      </c>
      <c r="AW195" s="11" t="s">
        <v>36</v>
      </c>
      <c r="AX195" s="11" t="s">
        <v>81</v>
      </c>
      <c r="AY195" s="245" t="s">
        <v>155</v>
      </c>
    </row>
    <row r="196" s="1" customFormat="1" ht="25.5" customHeight="1">
      <c r="B196" s="46"/>
      <c r="C196" s="222" t="s">
        <v>335</v>
      </c>
      <c r="D196" s="222" t="s">
        <v>157</v>
      </c>
      <c r="E196" s="223" t="s">
        <v>355</v>
      </c>
      <c r="F196" s="224" t="s">
        <v>356</v>
      </c>
      <c r="G196" s="225" t="s">
        <v>188</v>
      </c>
      <c r="H196" s="226">
        <v>35.655000000000001</v>
      </c>
      <c r="I196" s="227"/>
      <c r="J196" s="228">
        <f>ROUND(I196*H196,2)</f>
        <v>0</v>
      </c>
      <c r="K196" s="224" t="s">
        <v>161</v>
      </c>
      <c r="L196" s="72"/>
      <c r="M196" s="229" t="s">
        <v>23</v>
      </c>
      <c r="N196" s="230" t="s">
        <v>44</v>
      </c>
      <c r="O196" s="47"/>
      <c r="P196" s="231">
        <f>O196*H196</f>
        <v>0</v>
      </c>
      <c r="Q196" s="231">
        <v>0</v>
      </c>
      <c r="R196" s="231">
        <f>Q196*H196</f>
        <v>0</v>
      </c>
      <c r="S196" s="231">
        <v>0</v>
      </c>
      <c r="T196" s="232">
        <f>S196*H196</f>
        <v>0</v>
      </c>
      <c r="AR196" s="24" t="s">
        <v>162</v>
      </c>
      <c r="AT196" s="24" t="s">
        <v>157</v>
      </c>
      <c r="AU196" s="24" t="s">
        <v>83</v>
      </c>
      <c r="AY196" s="24" t="s">
        <v>155</v>
      </c>
      <c r="BE196" s="233">
        <f>IF(N196="základní",J196,0)</f>
        <v>0</v>
      </c>
      <c r="BF196" s="233">
        <f>IF(N196="snížená",J196,0)</f>
        <v>0</v>
      </c>
      <c r="BG196" s="233">
        <f>IF(N196="zákl. přenesená",J196,0)</f>
        <v>0</v>
      </c>
      <c r="BH196" s="233">
        <f>IF(N196="sníž. přenesená",J196,0)</f>
        <v>0</v>
      </c>
      <c r="BI196" s="233">
        <f>IF(N196="nulová",J196,0)</f>
        <v>0</v>
      </c>
      <c r="BJ196" s="24" t="s">
        <v>81</v>
      </c>
      <c r="BK196" s="233">
        <f>ROUND(I196*H196,2)</f>
        <v>0</v>
      </c>
      <c r="BL196" s="24" t="s">
        <v>162</v>
      </c>
      <c r="BM196" s="24" t="s">
        <v>833</v>
      </c>
    </row>
    <row r="197" s="11" customFormat="1">
      <c r="B197" s="234"/>
      <c r="C197" s="235"/>
      <c r="D197" s="236" t="s">
        <v>164</v>
      </c>
      <c r="E197" s="237" t="s">
        <v>23</v>
      </c>
      <c r="F197" s="238" t="s">
        <v>834</v>
      </c>
      <c r="G197" s="235"/>
      <c r="H197" s="239">
        <v>6.0549999999999997</v>
      </c>
      <c r="I197" s="240"/>
      <c r="J197" s="235"/>
      <c r="K197" s="235"/>
      <c r="L197" s="241"/>
      <c r="M197" s="242"/>
      <c r="N197" s="243"/>
      <c r="O197" s="243"/>
      <c r="P197" s="243"/>
      <c r="Q197" s="243"/>
      <c r="R197" s="243"/>
      <c r="S197" s="243"/>
      <c r="T197" s="244"/>
      <c r="AT197" s="245" t="s">
        <v>164</v>
      </c>
      <c r="AU197" s="245" t="s">
        <v>83</v>
      </c>
      <c r="AV197" s="11" t="s">
        <v>83</v>
      </c>
      <c r="AW197" s="11" t="s">
        <v>36</v>
      </c>
      <c r="AX197" s="11" t="s">
        <v>73</v>
      </c>
      <c r="AY197" s="245" t="s">
        <v>155</v>
      </c>
    </row>
    <row r="198" s="11" customFormat="1">
      <c r="B198" s="234"/>
      <c r="C198" s="235"/>
      <c r="D198" s="236" t="s">
        <v>164</v>
      </c>
      <c r="E198" s="237" t="s">
        <v>23</v>
      </c>
      <c r="F198" s="238" t="s">
        <v>835</v>
      </c>
      <c r="G198" s="235"/>
      <c r="H198" s="239">
        <v>11.07</v>
      </c>
      <c r="I198" s="240"/>
      <c r="J198" s="235"/>
      <c r="K198" s="235"/>
      <c r="L198" s="241"/>
      <c r="M198" s="242"/>
      <c r="N198" s="243"/>
      <c r="O198" s="243"/>
      <c r="P198" s="243"/>
      <c r="Q198" s="243"/>
      <c r="R198" s="243"/>
      <c r="S198" s="243"/>
      <c r="T198" s="244"/>
      <c r="AT198" s="245" t="s">
        <v>164</v>
      </c>
      <c r="AU198" s="245" t="s">
        <v>83</v>
      </c>
      <c r="AV198" s="11" t="s">
        <v>83</v>
      </c>
      <c r="AW198" s="11" t="s">
        <v>36</v>
      </c>
      <c r="AX198" s="11" t="s">
        <v>73</v>
      </c>
      <c r="AY198" s="245" t="s">
        <v>155</v>
      </c>
    </row>
    <row r="199" s="11" customFormat="1">
      <c r="B199" s="234"/>
      <c r="C199" s="235"/>
      <c r="D199" s="236" t="s">
        <v>164</v>
      </c>
      <c r="E199" s="237" t="s">
        <v>23</v>
      </c>
      <c r="F199" s="238" t="s">
        <v>836</v>
      </c>
      <c r="G199" s="235"/>
      <c r="H199" s="239">
        <v>18.530000000000001</v>
      </c>
      <c r="I199" s="240"/>
      <c r="J199" s="235"/>
      <c r="K199" s="235"/>
      <c r="L199" s="241"/>
      <c r="M199" s="242"/>
      <c r="N199" s="243"/>
      <c r="O199" s="243"/>
      <c r="P199" s="243"/>
      <c r="Q199" s="243"/>
      <c r="R199" s="243"/>
      <c r="S199" s="243"/>
      <c r="T199" s="244"/>
      <c r="AT199" s="245" t="s">
        <v>164</v>
      </c>
      <c r="AU199" s="245" t="s">
        <v>83</v>
      </c>
      <c r="AV199" s="11" t="s">
        <v>83</v>
      </c>
      <c r="AW199" s="11" t="s">
        <v>36</v>
      </c>
      <c r="AX199" s="11" t="s">
        <v>73</v>
      </c>
      <c r="AY199" s="245" t="s">
        <v>155</v>
      </c>
    </row>
    <row r="200" s="13" customFormat="1">
      <c r="B200" s="256"/>
      <c r="C200" s="257"/>
      <c r="D200" s="236" t="s">
        <v>164</v>
      </c>
      <c r="E200" s="258" t="s">
        <v>23</v>
      </c>
      <c r="F200" s="259" t="s">
        <v>199</v>
      </c>
      <c r="G200" s="257"/>
      <c r="H200" s="260">
        <v>35.655000000000001</v>
      </c>
      <c r="I200" s="261"/>
      <c r="J200" s="257"/>
      <c r="K200" s="257"/>
      <c r="L200" s="262"/>
      <c r="M200" s="263"/>
      <c r="N200" s="264"/>
      <c r="O200" s="264"/>
      <c r="P200" s="264"/>
      <c r="Q200" s="264"/>
      <c r="R200" s="264"/>
      <c r="S200" s="264"/>
      <c r="T200" s="265"/>
      <c r="AT200" s="266" t="s">
        <v>164</v>
      </c>
      <c r="AU200" s="266" t="s">
        <v>83</v>
      </c>
      <c r="AV200" s="13" t="s">
        <v>169</v>
      </c>
      <c r="AW200" s="13" t="s">
        <v>36</v>
      </c>
      <c r="AX200" s="13" t="s">
        <v>81</v>
      </c>
      <c r="AY200" s="266" t="s">
        <v>155</v>
      </c>
    </row>
    <row r="201" s="1" customFormat="1" ht="25.5" customHeight="1">
      <c r="B201" s="46"/>
      <c r="C201" s="222" t="s">
        <v>339</v>
      </c>
      <c r="D201" s="222" t="s">
        <v>157</v>
      </c>
      <c r="E201" s="223" t="s">
        <v>362</v>
      </c>
      <c r="F201" s="224" t="s">
        <v>363</v>
      </c>
      <c r="G201" s="225" t="s">
        <v>254</v>
      </c>
      <c r="H201" s="226">
        <v>93.040000000000006</v>
      </c>
      <c r="I201" s="227"/>
      <c r="J201" s="228">
        <f>ROUND(I201*H201,2)</f>
        <v>0</v>
      </c>
      <c r="K201" s="224" t="s">
        <v>161</v>
      </c>
      <c r="L201" s="72"/>
      <c r="M201" s="229" t="s">
        <v>23</v>
      </c>
      <c r="N201" s="230" t="s">
        <v>44</v>
      </c>
      <c r="O201" s="47"/>
      <c r="P201" s="231">
        <f>O201*H201</f>
        <v>0</v>
      </c>
      <c r="Q201" s="231">
        <v>0</v>
      </c>
      <c r="R201" s="231">
        <f>Q201*H201</f>
        <v>0</v>
      </c>
      <c r="S201" s="231">
        <v>0</v>
      </c>
      <c r="T201" s="232">
        <f>S201*H201</f>
        <v>0</v>
      </c>
      <c r="AR201" s="24" t="s">
        <v>162</v>
      </c>
      <c r="AT201" s="24" t="s">
        <v>157</v>
      </c>
      <c r="AU201" s="24" t="s">
        <v>83</v>
      </c>
      <c r="AY201" s="24" t="s">
        <v>155</v>
      </c>
      <c r="BE201" s="233">
        <f>IF(N201="základní",J201,0)</f>
        <v>0</v>
      </c>
      <c r="BF201" s="233">
        <f>IF(N201="snížená",J201,0)</f>
        <v>0</v>
      </c>
      <c r="BG201" s="233">
        <f>IF(N201="zákl. přenesená",J201,0)</f>
        <v>0</v>
      </c>
      <c r="BH201" s="233">
        <f>IF(N201="sníž. přenesená",J201,0)</f>
        <v>0</v>
      </c>
      <c r="BI201" s="233">
        <f>IF(N201="nulová",J201,0)</f>
        <v>0</v>
      </c>
      <c r="BJ201" s="24" t="s">
        <v>81</v>
      </c>
      <c r="BK201" s="233">
        <f>ROUND(I201*H201,2)</f>
        <v>0</v>
      </c>
      <c r="BL201" s="24" t="s">
        <v>162</v>
      </c>
      <c r="BM201" s="24" t="s">
        <v>837</v>
      </c>
    </row>
    <row r="202" s="11" customFormat="1">
      <c r="B202" s="234"/>
      <c r="C202" s="235"/>
      <c r="D202" s="236" t="s">
        <v>164</v>
      </c>
      <c r="E202" s="237" t="s">
        <v>23</v>
      </c>
      <c r="F202" s="238" t="s">
        <v>838</v>
      </c>
      <c r="G202" s="235"/>
      <c r="H202" s="239">
        <v>25.66</v>
      </c>
      <c r="I202" s="240"/>
      <c r="J202" s="235"/>
      <c r="K202" s="235"/>
      <c r="L202" s="241"/>
      <c r="M202" s="242"/>
      <c r="N202" s="243"/>
      <c r="O202" s="243"/>
      <c r="P202" s="243"/>
      <c r="Q202" s="243"/>
      <c r="R202" s="243"/>
      <c r="S202" s="243"/>
      <c r="T202" s="244"/>
      <c r="AT202" s="245" t="s">
        <v>164</v>
      </c>
      <c r="AU202" s="245" t="s">
        <v>83</v>
      </c>
      <c r="AV202" s="11" t="s">
        <v>83</v>
      </c>
      <c r="AW202" s="11" t="s">
        <v>36</v>
      </c>
      <c r="AX202" s="11" t="s">
        <v>73</v>
      </c>
      <c r="AY202" s="245" t="s">
        <v>155</v>
      </c>
    </row>
    <row r="203" s="11" customFormat="1">
      <c r="B203" s="234"/>
      <c r="C203" s="235"/>
      <c r="D203" s="236" t="s">
        <v>164</v>
      </c>
      <c r="E203" s="237" t="s">
        <v>23</v>
      </c>
      <c r="F203" s="238" t="s">
        <v>839</v>
      </c>
      <c r="G203" s="235"/>
      <c r="H203" s="239">
        <v>40.119999999999997</v>
      </c>
      <c r="I203" s="240"/>
      <c r="J203" s="235"/>
      <c r="K203" s="235"/>
      <c r="L203" s="241"/>
      <c r="M203" s="242"/>
      <c r="N203" s="243"/>
      <c r="O203" s="243"/>
      <c r="P203" s="243"/>
      <c r="Q203" s="243"/>
      <c r="R203" s="243"/>
      <c r="S203" s="243"/>
      <c r="T203" s="244"/>
      <c r="AT203" s="245" t="s">
        <v>164</v>
      </c>
      <c r="AU203" s="245" t="s">
        <v>83</v>
      </c>
      <c r="AV203" s="11" t="s">
        <v>83</v>
      </c>
      <c r="AW203" s="11" t="s">
        <v>36</v>
      </c>
      <c r="AX203" s="11" t="s">
        <v>73</v>
      </c>
      <c r="AY203" s="245" t="s">
        <v>155</v>
      </c>
    </row>
    <row r="204" s="11" customFormat="1">
      <c r="B204" s="234"/>
      <c r="C204" s="235"/>
      <c r="D204" s="236" t="s">
        <v>164</v>
      </c>
      <c r="E204" s="237" t="s">
        <v>23</v>
      </c>
      <c r="F204" s="238" t="s">
        <v>840</v>
      </c>
      <c r="G204" s="235"/>
      <c r="H204" s="239">
        <v>27.260000000000002</v>
      </c>
      <c r="I204" s="240"/>
      <c r="J204" s="235"/>
      <c r="K204" s="235"/>
      <c r="L204" s="241"/>
      <c r="M204" s="242"/>
      <c r="N204" s="243"/>
      <c r="O204" s="243"/>
      <c r="P204" s="243"/>
      <c r="Q204" s="243"/>
      <c r="R204" s="243"/>
      <c r="S204" s="243"/>
      <c r="T204" s="244"/>
      <c r="AT204" s="245" t="s">
        <v>164</v>
      </c>
      <c r="AU204" s="245" t="s">
        <v>83</v>
      </c>
      <c r="AV204" s="11" t="s">
        <v>83</v>
      </c>
      <c r="AW204" s="11" t="s">
        <v>36</v>
      </c>
      <c r="AX204" s="11" t="s">
        <v>73</v>
      </c>
      <c r="AY204" s="245" t="s">
        <v>155</v>
      </c>
    </row>
    <row r="205" s="13" customFormat="1">
      <c r="B205" s="256"/>
      <c r="C205" s="257"/>
      <c r="D205" s="236" t="s">
        <v>164</v>
      </c>
      <c r="E205" s="258" t="s">
        <v>23</v>
      </c>
      <c r="F205" s="259" t="s">
        <v>199</v>
      </c>
      <c r="G205" s="257"/>
      <c r="H205" s="260">
        <v>93.040000000000006</v>
      </c>
      <c r="I205" s="261"/>
      <c r="J205" s="257"/>
      <c r="K205" s="257"/>
      <c r="L205" s="262"/>
      <c r="M205" s="263"/>
      <c r="N205" s="264"/>
      <c r="O205" s="264"/>
      <c r="P205" s="264"/>
      <c r="Q205" s="264"/>
      <c r="R205" s="264"/>
      <c r="S205" s="264"/>
      <c r="T205" s="265"/>
      <c r="AT205" s="266" t="s">
        <v>164</v>
      </c>
      <c r="AU205" s="266" t="s">
        <v>83</v>
      </c>
      <c r="AV205" s="13" t="s">
        <v>169</v>
      </c>
      <c r="AW205" s="13" t="s">
        <v>36</v>
      </c>
      <c r="AX205" s="13" t="s">
        <v>81</v>
      </c>
      <c r="AY205" s="266" t="s">
        <v>155</v>
      </c>
    </row>
    <row r="206" s="1" customFormat="1" ht="25.5" customHeight="1">
      <c r="B206" s="46"/>
      <c r="C206" s="222" t="s">
        <v>344</v>
      </c>
      <c r="D206" s="222" t="s">
        <v>157</v>
      </c>
      <c r="E206" s="223" t="s">
        <v>841</v>
      </c>
      <c r="F206" s="224" t="s">
        <v>842</v>
      </c>
      <c r="G206" s="225" t="s">
        <v>188</v>
      </c>
      <c r="H206" s="226">
        <v>8.6999999999999993</v>
      </c>
      <c r="I206" s="227"/>
      <c r="J206" s="228">
        <f>ROUND(I206*H206,2)</f>
        <v>0</v>
      </c>
      <c r="K206" s="224" t="s">
        <v>161</v>
      </c>
      <c r="L206" s="72"/>
      <c r="M206" s="229" t="s">
        <v>23</v>
      </c>
      <c r="N206" s="230" t="s">
        <v>44</v>
      </c>
      <c r="O206" s="47"/>
      <c r="P206" s="231">
        <f>O206*H206</f>
        <v>0</v>
      </c>
      <c r="Q206" s="231">
        <v>0</v>
      </c>
      <c r="R206" s="231">
        <f>Q206*H206</f>
        <v>0</v>
      </c>
      <c r="S206" s="231">
        <v>0</v>
      </c>
      <c r="T206" s="232">
        <f>S206*H206</f>
        <v>0</v>
      </c>
      <c r="AR206" s="24" t="s">
        <v>162</v>
      </c>
      <c r="AT206" s="24" t="s">
        <v>157</v>
      </c>
      <c r="AU206" s="24" t="s">
        <v>83</v>
      </c>
      <c r="AY206" s="24" t="s">
        <v>155</v>
      </c>
      <c r="BE206" s="233">
        <f>IF(N206="základní",J206,0)</f>
        <v>0</v>
      </c>
      <c r="BF206" s="233">
        <f>IF(N206="snížená",J206,0)</f>
        <v>0</v>
      </c>
      <c r="BG206" s="233">
        <f>IF(N206="zákl. přenesená",J206,0)</f>
        <v>0</v>
      </c>
      <c r="BH206" s="233">
        <f>IF(N206="sníž. přenesená",J206,0)</f>
        <v>0</v>
      </c>
      <c r="BI206" s="233">
        <f>IF(N206="nulová",J206,0)</f>
        <v>0</v>
      </c>
      <c r="BJ206" s="24" t="s">
        <v>81</v>
      </c>
      <c r="BK206" s="233">
        <f>ROUND(I206*H206,2)</f>
        <v>0</v>
      </c>
      <c r="BL206" s="24" t="s">
        <v>162</v>
      </c>
      <c r="BM206" s="24" t="s">
        <v>843</v>
      </c>
    </row>
    <row r="207" s="1" customFormat="1" ht="25.5" customHeight="1">
      <c r="B207" s="46"/>
      <c r="C207" s="222" t="s">
        <v>348</v>
      </c>
      <c r="D207" s="222" t="s">
        <v>157</v>
      </c>
      <c r="E207" s="223" t="s">
        <v>844</v>
      </c>
      <c r="F207" s="224" t="s">
        <v>845</v>
      </c>
      <c r="G207" s="225" t="s">
        <v>188</v>
      </c>
      <c r="H207" s="226">
        <v>12.1</v>
      </c>
      <c r="I207" s="227"/>
      <c r="J207" s="228">
        <f>ROUND(I207*H207,2)</f>
        <v>0</v>
      </c>
      <c r="K207" s="224" t="s">
        <v>161</v>
      </c>
      <c r="L207" s="72"/>
      <c r="M207" s="229" t="s">
        <v>23</v>
      </c>
      <c r="N207" s="230" t="s">
        <v>44</v>
      </c>
      <c r="O207" s="47"/>
      <c r="P207" s="231">
        <f>O207*H207</f>
        <v>0</v>
      </c>
      <c r="Q207" s="231">
        <v>0.098680000000000004</v>
      </c>
      <c r="R207" s="231">
        <f>Q207*H207</f>
        <v>1.1940280000000001</v>
      </c>
      <c r="S207" s="231">
        <v>0</v>
      </c>
      <c r="T207" s="232">
        <f>S207*H207</f>
        <v>0</v>
      </c>
      <c r="AR207" s="24" t="s">
        <v>162</v>
      </c>
      <c r="AT207" s="24" t="s">
        <v>157</v>
      </c>
      <c r="AU207" s="24" t="s">
        <v>83</v>
      </c>
      <c r="AY207" s="24" t="s">
        <v>155</v>
      </c>
      <c r="BE207" s="233">
        <f>IF(N207="základní",J207,0)</f>
        <v>0</v>
      </c>
      <c r="BF207" s="233">
        <f>IF(N207="snížená",J207,0)</f>
        <v>0</v>
      </c>
      <c r="BG207" s="233">
        <f>IF(N207="zákl. přenesená",J207,0)</f>
        <v>0</v>
      </c>
      <c r="BH207" s="233">
        <f>IF(N207="sníž. přenesená",J207,0)</f>
        <v>0</v>
      </c>
      <c r="BI207" s="233">
        <f>IF(N207="nulová",J207,0)</f>
        <v>0</v>
      </c>
      <c r="BJ207" s="24" t="s">
        <v>81</v>
      </c>
      <c r="BK207" s="233">
        <f>ROUND(I207*H207,2)</f>
        <v>0</v>
      </c>
      <c r="BL207" s="24" t="s">
        <v>162</v>
      </c>
      <c r="BM207" s="24" t="s">
        <v>846</v>
      </c>
    </row>
    <row r="208" s="12" customFormat="1">
      <c r="B208" s="246"/>
      <c r="C208" s="247"/>
      <c r="D208" s="236" t="s">
        <v>164</v>
      </c>
      <c r="E208" s="248" t="s">
        <v>23</v>
      </c>
      <c r="F208" s="249" t="s">
        <v>847</v>
      </c>
      <c r="G208" s="247"/>
      <c r="H208" s="248" t="s">
        <v>23</v>
      </c>
      <c r="I208" s="250"/>
      <c r="J208" s="247"/>
      <c r="K208" s="247"/>
      <c r="L208" s="251"/>
      <c r="M208" s="252"/>
      <c r="N208" s="253"/>
      <c r="O208" s="253"/>
      <c r="P208" s="253"/>
      <c r="Q208" s="253"/>
      <c r="R208" s="253"/>
      <c r="S208" s="253"/>
      <c r="T208" s="254"/>
      <c r="AT208" s="255" t="s">
        <v>164</v>
      </c>
      <c r="AU208" s="255" t="s">
        <v>83</v>
      </c>
      <c r="AV208" s="12" t="s">
        <v>81</v>
      </c>
      <c r="AW208" s="12" t="s">
        <v>36</v>
      </c>
      <c r="AX208" s="12" t="s">
        <v>73</v>
      </c>
      <c r="AY208" s="255" t="s">
        <v>155</v>
      </c>
    </row>
    <row r="209" s="11" customFormat="1">
      <c r="B209" s="234"/>
      <c r="C209" s="235"/>
      <c r="D209" s="236" t="s">
        <v>164</v>
      </c>
      <c r="E209" s="237" t="s">
        <v>23</v>
      </c>
      <c r="F209" s="238" t="s">
        <v>770</v>
      </c>
      <c r="G209" s="235"/>
      <c r="H209" s="239">
        <v>12.1</v>
      </c>
      <c r="I209" s="240"/>
      <c r="J209" s="235"/>
      <c r="K209" s="235"/>
      <c r="L209" s="241"/>
      <c r="M209" s="242"/>
      <c r="N209" s="243"/>
      <c r="O209" s="243"/>
      <c r="P209" s="243"/>
      <c r="Q209" s="243"/>
      <c r="R209" s="243"/>
      <c r="S209" s="243"/>
      <c r="T209" s="244"/>
      <c r="AT209" s="245" t="s">
        <v>164</v>
      </c>
      <c r="AU209" s="245" t="s">
        <v>83</v>
      </c>
      <c r="AV209" s="11" t="s">
        <v>83</v>
      </c>
      <c r="AW209" s="11" t="s">
        <v>36</v>
      </c>
      <c r="AX209" s="11" t="s">
        <v>81</v>
      </c>
      <c r="AY209" s="245" t="s">
        <v>155</v>
      </c>
    </row>
    <row r="210" s="1" customFormat="1" ht="25.5" customHeight="1">
      <c r="B210" s="46"/>
      <c r="C210" s="222" t="s">
        <v>354</v>
      </c>
      <c r="D210" s="222" t="s">
        <v>157</v>
      </c>
      <c r="E210" s="223" t="s">
        <v>374</v>
      </c>
      <c r="F210" s="224" t="s">
        <v>375</v>
      </c>
      <c r="G210" s="225" t="s">
        <v>188</v>
      </c>
      <c r="H210" s="226">
        <v>9.141</v>
      </c>
      <c r="I210" s="227"/>
      <c r="J210" s="228">
        <f>ROUND(I210*H210,2)</f>
        <v>0</v>
      </c>
      <c r="K210" s="224" t="s">
        <v>161</v>
      </c>
      <c r="L210" s="72"/>
      <c r="M210" s="229" t="s">
        <v>23</v>
      </c>
      <c r="N210" s="230" t="s">
        <v>44</v>
      </c>
      <c r="O210" s="47"/>
      <c r="P210" s="231">
        <f>O210*H210</f>
        <v>0</v>
      </c>
      <c r="Q210" s="231">
        <v>0.3674</v>
      </c>
      <c r="R210" s="231">
        <f>Q210*H210</f>
        <v>3.3584034000000003</v>
      </c>
      <c r="S210" s="231">
        <v>0</v>
      </c>
      <c r="T210" s="232">
        <f>S210*H210</f>
        <v>0</v>
      </c>
      <c r="AR210" s="24" t="s">
        <v>162</v>
      </c>
      <c r="AT210" s="24" t="s">
        <v>157</v>
      </c>
      <c r="AU210" s="24" t="s">
        <v>83</v>
      </c>
      <c r="AY210" s="24" t="s">
        <v>155</v>
      </c>
      <c r="BE210" s="233">
        <f>IF(N210="základní",J210,0)</f>
        <v>0</v>
      </c>
      <c r="BF210" s="233">
        <f>IF(N210="snížená",J210,0)</f>
        <v>0</v>
      </c>
      <c r="BG210" s="233">
        <f>IF(N210="zákl. přenesená",J210,0)</f>
        <v>0</v>
      </c>
      <c r="BH210" s="233">
        <f>IF(N210="sníž. přenesená",J210,0)</f>
        <v>0</v>
      </c>
      <c r="BI210" s="233">
        <f>IF(N210="nulová",J210,0)</f>
        <v>0</v>
      </c>
      <c r="BJ210" s="24" t="s">
        <v>81</v>
      </c>
      <c r="BK210" s="233">
        <f>ROUND(I210*H210,2)</f>
        <v>0</v>
      </c>
      <c r="BL210" s="24" t="s">
        <v>162</v>
      </c>
      <c r="BM210" s="24" t="s">
        <v>848</v>
      </c>
    </row>
    <row r="211" s="11" customFormat="1">
      <c r="B211" s="234"/>
      <c r="C211" s="235"/>
      <c r="D211" s="236" t="s">
        <v>164</v>
      </c>
      <c r="E211" s="237" t="s">
        <v>23</v>
      </c>
      <c r="F211" s="238" t="s">
        <v>849</v>
      </c>
      <c r="G211" s="235"/>
      <c r="H211" s="239">
        <v>9.141</v>
      </c>
      <c r="I211" s="240"/>
      <c r="J211" s="235"/>
      <c r="K211" s="235"/>
      <c r="L211" s="241"/>
      <c r="M211" s="242"/>
      <c r="N211" s="243"/>
      <c r="O211" s="243"/>
      <c r="P211" s="243"/>
      <c r="Q211" s="243"/>
      <c r="R211" s="243"/>
      <c r="S211" s="243"/>
      <c r="T211" s="244"/>
      <c r="AT211" s="245" t="s">
        <v>164</v>
      </c>
      <c r="AU211" s="245" t="s">
        <v>83</v>
      </c>
      <c r="AV211" s="11" t="s">
        <v>83</v>
      </c>
      <c r="AW211" s="11" t="s">
        <v>36</v>
      </c>
      <c r="AX211" s="11" t="s">
        <v>81</v>
      </c>
      <c r="AY211" s="245" t="s">
        <v>155</v>
      </c>
    </row>
    <row r="212" s="10" customFormat="1" ht="29.88" customHeight="1">
      <c r="B212" s="206"/>
      <c r="C212" s="207"/>
      <c r="D212" s="208" t="s">
        <v>72</v>
      </c>
      <c r="E212" s="220" t="s">
        <v>200</v>
      </c>
      <c r="F212" s="220" t="s">
        <v>378</v>
      </c>
      <c r="G212" s="207"/>
      <c r="H212" s="207"/>
      <c r="I212" s="210"/>
      <c r="J212" s="221">
        <f>BK212</f>
        <v>0</v>
      </c>
      <c r="K212" s="207"/>
      <c r="L212" s="212"/>
      <c r="M212" s="213"/>
      <c r="N212" s="214"/>
      <c r="O212" s="214"/>
      <c r="P212" s="215">
        <f>SUM(P213:P223)</f>
        <v>0</v>
      </c>
      <c r="Q212" s="214"/>
      <c r="R212" s="215">
        <f>SUM(R213:R223)</f>
        <v>0.0048707999999999998</v>
      </c>
      <c r="S212" s="214"/>
      <c r="T212" s="216">
        <f>SUM(T213:T223)</f>
        <v>0</v>
      </c>
      <c r="AR212" s="217" t="s">
        <v>81</v>
      </c>
      <c r="AT212" s="218" t="s">
        <v>72</v>
      </c>
      <c r="AU212" s="218" t="s">
        <v>81</v>
      </c>
      <c r="AY212" s="217" t="s">
        <v>155</v>
      </c>
      <c r="BK212" s="219">
        <f>SUM(BK213:BK223)</f>
        <v>0</v>
      </c>
    </row>
    <row r="213" s="1" customFormat="1" ht="25.5" customHeight="1">
      <c r="B213" s="46"/>
      <c r="C213" s="222" t="s">
        <v>361</v>
      </c>
      <c r="D213" s="222" t="s">
        <v>157</v>
      </c>
      <c r="E213" s="223" t="s">
        <v>380</v>
      </c>
      <c r="F213" s="224" t="s">
        <v>381</v>
      </c>
      <c r="G213" s="225" t="s">
        <v>188</v>
      </c>
      <c r="H213" s="226">
        <v>13.529999999999999</v>
      </c>
      <c r="I213" s="227"/>
      <c r="J213" s="228">
        <f>ROUND(I213*H213,2)</f>
        <v>0</v>
      </c>
      <c r="K213" s="224" t="s">
        <v>161</v>
      </c>
      <c r="L213" s="72"/>
      <c r="M213" s="229" t="s">
        <v>23</v>
      </c>
      <c r="N213" s="230" t="s">
        <v>44</v>
      </c>
      <c r="O213" s="47"/>
      <c r="P213" s="231">
        <f>O213*H213</f>
        <v>0</v>
      </c>
      <c r="Q213" s="231">
        <v>0.00036000000000000002</v>
      </c>
      <c r="R213" s="231">
        <f>Q213*H213</f>
        <v>0.0048707999999999998</v>
      </c>
      <c r="S213" s="231">
        <v>0</v>
      </c>
      <c r="T213" s="232">
        <f>S213*H213</f>
        <v>0</v>
      </c>
      <c r="AR213" s="24" t="s">
        <v>162</v>
      </c>
      <c r="AT213" s="24" t="s">
        <v>157</v>
      </c>
      <c r="AU213" s="24" t="s">
        <v>83</v>
      </c>
      <c r="AY213" s="24" t="s">
        <v>155</v>
      </c>
      <c r="BE213" s="233">
        <f>IF(N213="základní",J213,0)</f>
        <v>0</v>
      </c>
      <c r="BF213" s="233">
        <f>IF(N213="snížená",J213,0)</f>
        <v>0</v>
      </c>
      <c r="BG213" s="233">
        <f>IF(N213="zákl. přenesená",J213,0)</f>
        <v>0</v>
      </c>
      <c r="BH213" s="233">
        <f>IF(N213="sníž. přenesená",J213,0)</f>
        <v>0</v>
      </c>
      <c r="BI213" s="233">
        <f>IF(N213="nulová",J213,0)</f>
        <v>0</v>
      </c>
      <c r="BJ213" s="24" t="s">
        <v>81</v>
      </c>
      <c r="BK213" s="233">
        <f>ROUND(I213*H213,2)</f>
        <v>0</v>
      </c>
      <c r="BL213" s="24" t="s">
        <v>162</v>
      </c>
      <c r="BM213" s="24" t="s">
        <v>850</v>
      </c>
    </row>
    <row r="214" s="11" customFormat="1">
      <c r="B214" s="234"/>
      <c r="C214" s="235"/>
      <c r="D214" s="236" t="s">
        <v>164</v>
      </c>
      <c r="E214" s="237" t="s">
        <v>23</v>
      </c>
      <c r="F214" s="238" t="s">
        <v>851</v>
      </c>
      <c r="G214" s="235"/>
      <c r="H214" s="239">
        <v>13.529999999999999</v>
      </c>
      <c r="I214" s="240"/>
      <c r="J214" s="235"/>
      <c r="K214" s="235"/>
      <c r="L214" s="241"/>
      <c r="M214" s="242"/>
      <c r="N214" s="243"/>
      <c r="O214" s="243"/>
      <c r="P214" s="243"/>
      <c r="Q214" s="243"/>
      <c r="R214" s="243"/>
      <c r="S214" s="243"/>
      <c r="T214" s="244"/>
      <c r="AT214" s="245" t="s">
        <v>164</v>
      </c>
      <c r="AU214" s="245" t="s">
        <v>83</v>
      </c>
      <c r="AV214" s="11" t="s">
        <v>83</v>
      </c>
      <c r="AW214" s="11" t="s">
        <v>36</v>
      </c>
      <c r="AX214" s="11" t="s">
        <v>81</v>
      </c>
      <c r="AY214" s="245" t="s">
        <v>155</v>
      </c>
    </row>
    <row r="215" s="1" customFormat="1" ht="38.25" customHeight="1">
      <c r="B215" s="46"/>
      <c r="C215" s="222" t="s">
        <v>368</v>
      </c>
      <c r="D215" s="222" t="s">
        <v>157</v>
      </c>
      <c r="E215" s="223" t="s">
        <v>385</v>
      </c>
      <c r="F215" s="224" t="s">
        <v>386</v>
      </c>
      <c r="G215" s="225" t="s">
        <v>188</v>
      </c>
      <c r="H215" s="226">
        <v>231.328</v>
      </c>
      <c r="I215" s="227"/>
      <c r="J215" s="228">
        <f>ROUND(I215*H215,2)</f>
        <v>0</v>
      </c>
      <c r="K215" s="224" t="s">
        <v>161</v>
      </c>
      <c r="L215" s="72"/>
      <c r="M215" s="229" t="s">
        <v>23</v>
      </c>
      <c r="N215" s="230" t="s">
        <v>44</v>
      </c>
      <c r="O215" s="47"/>
      <c r="P215" s="231">
        <f>O215*H215</f>
        <v>0</v>
      </c>
      <c r="Q215" s="231">
        <v>0</v>
      </c>
      <c r="R215" s="231">
        <f>Q215*H215</f>
        <v>0</v>
      </c>
      <c r="S215" s="231">
        <v>0</v>
      </c>
      <c r="T215" s="232">
        <f>S215*H215</f>
        <v>0</v>
      </c>
      <c r="AR215" s="24" t="s">
        <v>162</v>
      </c>
      <c r="AT215" s="24" t="s">
        <v>157</v>
      </c>
      <c r="AU215" s="24" t="s">
        <v>83</v>
      </c>
      <c r="AY215" s="24" t="s">
        <v>155</v>
      </c>
      <c r="BE215" s="233">
        <f>IF(N215="základní",J215,0)</f>
        <v>0</v>
      </c>
      <c r="BF215" s="233">
        <f>IF(N215="snížená",J215,0)</f>
        <v>0</v>
      </c>
      <c r="BG215" s="233">
        <f>IF(N215="zákl. přenesená",J215,0)</f>
        <v>0</v>
      </c>
      <c r="BH215" s="233">
        <f>IF(N215="sníž. přenesená",J215,0)</f>
        <v>0</v>
      </c>
      <c r="BI215" s="233">
        <f>IF(N215="nulová",J215,0)</f>
        <v>0</v>
      </c>
      <c r="BJ215" s="24" t="s">
        <v>81</v>
      </c>
      <c r="BK215" s="233">
        <f>ROUND(I215*H215,2)</f>
        <v>0</v>
      </c>
      <c r="BL215" s="24" t="s">
        <v>162</v>
      </c>
      <c r="BM215" s="24" t="s">
        <v>387</v>
      </c>
    </row>
    <row r="216" s="11" customFormat="1">
      <c r="B216" s="234"/>
      <c r="C216" s="235"/>
      <c r="D216" s="236" t="s">
        <v>164</v>
      </c>
      <c r="E216" s="237" t="s">
        <v>23</v>
      </c>
      <c r="F216" s="238" t="s">
        <v>852</v>
      </c>
      <c r="G216" s="235"/>
      <c r="H216" s="239">
        <v>231.328</v>
      </c>
      <c r="I216" s="240"/>
      <c r="J216" s="235"/>
      <c r="K216" s="235"/>
      <c r="L216" s="241"/>
      <c r="M216" s="242"/>
      <c r="N216" s="243"/>
      <c r="O216" s="243"/>
      <c r="P216" s="243"/>
      <c r="Q216" s="243"/>
      <c r="R216" s="243"/>
      <c r="S216" s="243"/>
      <c r="T216" s="244"/>
      <c r="AT216" s="245" t="s">
        <v>164</v>
      </c>
      <c r="AU216" s="245" t="s">
        <v>83</v>
      </c>
      <c r="AV216" s="11" t="s">
        <v>83</v>
      </c>
      <c r="AW216" s="11" t="s">
        <v>36</v>
      </c>
      <c r="AX216" s="11" t="s">
        <v>73</v>
      </c>
      <c r="AY216" s="245" t="s">
        <v>155</v>
      </c>
    </row>
    <row r="217" s="13" customFormat="1">
      <c r="B217" s="256"/>
      <c r="C217" s="257"/>
      <c r="D217" s="236" t="s">
        <v>164</v>
      </c>
      <c r="E217" s="258" t="s">
        <v>96</v>
      </c>
      <c r="F217" s="259" t="s">
        <v>199</v>
      </c>
      <c r="G217" s="257"/>
      <c r="H217" s="260">
        <v>231.328</v>
      </c>
      <c r="I217" s="261"/>
      <c r="J217" s="257"/>
      <c r="K217" s="257"/>
      <c r="L217" s="262"/>
      <c r="M217" s="263"/>
      <c r="N217" s="264"/>
      <c r="O217" s="264"/>
      <c r="P217" s="264"/>
      <c r="Q217" s="264"/>
      <c r="R217" s="264"/>
      <c r="S217" s="264"/>
      <c r="T217" s="265"/>
      <c r="AT217" s="266" t="s">
        <v>164</v>
      </c>
      <c r="AU217" s="266" t="s">
        <v>83</v>
      </c>
      <c r="AV217" s="13" t="s">
        <v>169</v>
      </c>
      <c r="AW217" s="13" t="s">
        <v>36</v>
      </c>
      <c r="AX217" s="13" t="s">
        <v>81</v>
      </c>
      <c r="AY217" s="266" t="s">
        <v>155</v>
      </c>
    </row>
    <row r="218" s="1" customFormat="1" ht="38.25" customHeight="1">
      <c r="B218" s="46"/>
      <c r="C218" s="222" t="s">
        <v>373</v>
      </c>
      <c r="D218" s="222" t="s">
        <v>157</v>
      </c>
      <c r="E218" s="223" t="s">
        <v>398</v>
      </c>
      <c r="F218" s="224" t="s">
        <v>853</v>
      </c>
      <c r="G218" s="225" t="s">
        <v>188</v>
      </c>
      <c r="H218" s="226">
        <v>231.328</v>
      </c>
      <c r="I218" s="227"/>
      <c r="J218" s="228">
        <f>ROUND(I218*H218,2)</f>
        <v>0</v>
      </c>
      <c r="K218" s="224" t="s">
        <v>23</v>
      </c>
      <c r="L218" s="72"/>
      <c r="M218" s="229" t="s">
        <v>23</v>
      </c>
      <c r="N218" s="230" t="s">
        <v>44</v>
      </c>
      <c r="O218" s="47"/>
      <c r="P218" s="231">
        <f>O218*H218</f>
        <v>0</v>
      </c>
      <c r="Q218" s="231">
        <v>0</v>
      </c>
      <c r="R218" s="231">
        <f>Q218*H218</f>
        <v>0</v>
      </c>
      <c r="S218" s="231">
        <v>0</v>
      </c>
      <c r="T218" s="232">
        <f>S218*H218</f>
        <v>0</v>
      </c>
      <c r="AR218" s="24" t="s">
        <v>162</v>
      </c>
      <c r="AT218" s="24" t="s">
        <v>157</v>
      </c>
      <c r="AU218" s="24" t="s">
        <v>83</v>
      </c>
      <c r="AY218" s="24" t="s">
        <v>155</v>
      </c>
      <c r="BE218" s="233">
        <f>IF(N218="základní",J218,0)</f>
        <v>0</v>
      </c>
      <c r="BF218" s="233">
        <f>IF(N218="snížená",J218,0)</f>
        <v>0</v>
      </c>
      <c r="BG218" s="233">
        <f>IF(N218="zákl. přenesená",J218,0)</f>
        <v>0</v>
      </c>
      <c r="BH218" s="233">
        <f>IF(N218="sníž. přenesená",J218,0)</f>
        <v>0</v>
      </c>
      <c r="BI218" s="233">
        <f>IF(N218="nulová",J218,0)</f>
        <v>0</v>
      </c>
      <c r="BJ218" s="24" t="s">
        <v>81</v>
      </c>
      <c r="BK218" s="233">
        <f>ROUND(I218*H218,2)</f>
        <v>0</v>
      </c>
      <c r="BL218" s="24" t="s">
        <v>162</v>
      </c>
      <c r="BM218" s="24" t="s">
        <v>400</v>
      </c>
    </row>
    <row r="219" s="11" customFormat="1">
      <c r="B219" s="234"/>
      <c r="C219" s="235"/>
      <c r="D219" s="236" t="s">
        <v>164</v>
      </c>
      <c r="E219" s="237" t="s">
        <v>23</v>
      </c>
      <c r="F219" s="238" t="s">
        <v>96</v>
      </c>
      <c r="G219" s="235"/>
      <c r="H219" s="239">
        <v>231.328</v>
      </c>
      <c r="I219" s="240"/>
      <c r="J219" s="235"/>
      <c r="K219" s="235"/>
      <c r="L219" s="241"/>
      <c r="M219" s="242"/>
      <c r="N219" s="243"/>
      <c r="O219" s="243"/>
      <c r="P219" s="243"/>
      <c r="Q219" s="243"/>
      <c r="R219" s="243"/>
      <c r="S219" s="243"/>
      <c r="T219" s="244"/>
      <c r="AT219" s="245" t="s">
        <v>164</v>
      </c>
      <c r="AU219" s="245" t="s">
        <v>83</v>
      </c>
      <c r="AV219" s="11" t="s">
        <v>83</v>
      </c>
      <c r="AW219" s="11" t="s">
        <v>36</v>
      </c>
      <c r="AX219" s="11" t="s">
        <v>81</v>
      </c>
      <c r="AY219" s="245" t="s">
        <v>155</v>
      </c>
    </row>
    <row r="220" s="1" customFormat="1" ht="38.25" customHeight="1">
      <c r="B220" s="46"/>
      <c r="C220" s="222" t="s">
        <v>379</v>
      </c>
      <c r="D220" s="222" t="s">
        <v>157</v>
      </c>
      <c r="E220" s="223" t="s">
        <v>402</v>
      </c>
      <c r="F220" s="224" t="s">
        <v>854</v>
      </c>
      <c r="G220" s="225" t="s">
        <v>188</v>
      </c>
      <c r="H220" s="226">
        <v>231.328</v>
      </c>
      <c r="I220" s="227"/>
      <c r="J220" s="228">
        <f>ROUND(I220*H220,2)</f>
        <v>0</v>
      </c>
      <c r="K220" s="224" t="s">
        <v>23</v>
      </c>
      <c r="L220" s="72"/>
      <c r="M220" s="229" t="s">
        <v>23</v>
      </c>
      <c r="N220" s="230" t="s">
        <v>44</v>
      </c>
      <c r="O220" s="47"/>
      <c r="P220" s="231">
        <f>O220*H220</f>
        <v>0</v>
      </c>
      <c r="Q220" s="231">
        <v>0</v>
      </c>
      <c r="R220" s="231">
        <f>Q220*H220</f>
        <v>0</v>
      </c>
      <c r="S220" s="231">
        <v>0</v>
      </c>
      <c r="T220" s="232">
        <f>S220*H220</f>
        <v>0</v>
      </c>
      <c r="AR220" s="24" t="s">
        <v>162</v>
      </c>
      <c r="AT220" s="24" t="s">
        <v>157</v>
      </c>
      <c r="AU220" s="24" t="s">
        <v>83</v>
      </c>
      <c r="AY220" s="24" t="s">
        <v>155</v>
      </c>
      <c r="BE220" s="233">
        <f>IF(N220="základní",J220,0)</f>
        <v>0</v>
      </c>
      <c r="BF220" s="233">
        <f>IF(N220="snížená",J220,0)</f>
        <v>0</v>
      </c>
      <c r="BG220" s="233">
        <f>IF(N220="zákl. přenesená",J220,0)</f>
        <v>0</v>
      </c>
      <c r="BH220" s="233">
        <f>IF(N220="sníž. přenesená",J220,0)</f>
        <v>0</v>
      </c>
      <c r="BI220" s="233">
        <f>IF(N220="nulová",J220,0)</f>
        <v>0</v>
      </c>
      <c r="BJ220" s="24" t="s">
        <v>81</v>
      </c>
      <c r="BK220" s="233">
        <f>ROUND(I220*H220,2)</f>
        <v>0</v>
      </c>
      <c r="BL220" s="24" t="s">
        <v>162</v>
      </c>
      <c r="BM220" s="24" t="s">
        <v>404</v>
      </c>
    </row>
    <row r="221" s="11" customFormat="1">
      <c r="B221" s="234"/>
      <c r="C221" s="235"/>
      <c r="D221" s="236" t="s">
        <v>164</v>
      </c>
      <c r="E221" s="237" t="s">
        <v>23</v>
      </c>
      <c r="F221" s="238" t="s">
        <v>96</v>
      </c>
      <c r="G221" s="235"/>
      <c r="H221" s="239">
        <v>231.328</v>
      </c>
      <c r="I221" s="240"/>
      <c r="J221" s="235"/>
      <c r="K221" s="235"/>
      <c r="L221" s="241"/>
      <c r="M221" s="242"/>
      <c r="N221" s="243"/>
      <c r="O221" s="243"/>
      <c r="P221" s="243"/>
      <c r="Q221" s="243"/>
      <c r="R221" s="243"/>
      <c r="S221" s="243"/>
      <c r="T221" s="244"/>
      <c r="AT221" s="245" t="s">
        <v>164</v>
      </c>
      <c r="AU221" s="245" t="s">
        <v>83</v>
      </c>
      <c r="AV221" s="11" t="s">
        <v>83</v>
      </c>
      <c r="AW221" s="11" t="s">
        <v>36</v>
      </c>
      <c r="AX221" s="11" t="s">
        <v>81</v>
      </c>
      <c r="AY221" s="245" t="s">
        <v>155</v>
      </c>
    </row>
    <row r="222" s="1" customFormat="1" ht="38.25" customHeight="1">
      <c r="B222" s="46"/>
      <c r="C222" s="222" t="s">
        <v>384</v>
      </c>
      <c r="D222" s="222" t="s">
        <v>157</v>
      </c>
      <c r="E222" s="223" t="s">
        <v>406</v>
      </c>
      <c r="F222" s="224" t="s">
        <v>407</v>
      </c>
      <c r="G222" s="225" t="s">
        <v>188</v>
      </c>
      <c r="H222" s="226">
        <v>231.328</v>
      </c>
      <c r="I222" s="227"/>
      <c r="J222" s="228">
        <f>ROUND(I222*H222,2)</f>
        <v>0</v>
      </c>
      <c r="K222" s="224" t="s">
        <v>161</v>
      </c>
      <c r="L222" s="72"/>
      <c r="M222" s="229" t="s">
        <v>23</v>
      </c>
      <c r="N222" s="230" t="s">
        <v>44</v>
      </c>
      <c r="O222" s="47"/>
      <c r="P222" s="231">
        <f>O222*H222</f>
        <v>0</v>
      </c>
      <c r="Q222" s="231">
        <v>0</v>
      </c>
      <c r="R222" s="231">
        <f>Q222*H222</f>
        <v>0</v>
      </c>
      <c r="S222" s="231">
        <v>0</v>
      </c>
      <c r="T222" s="232">
        <f>S222*H222</f>
        <v>0</v>
      </c>
      <c r="AR222" s="24" t="s">
        <v>162</v>
      </c>
      <c r="AT222" s="24" t="s">
        <v>157</v>
      </c>
      <c r="AU222" s="24" t="s">
        <v>83</v>
      </c>
      <c r="AY222" s="24" t="s">
        <v>155</v>
      </c>
      <c r="BE222" s="233">
        <f>IF(N222="základní",J222,0)</f>
        <v>0</v>
      </c>
      <c r="BF222" s="233">
        <f>IF(N222="snížená",J222,0)</f>
        <v>0</v>
      </c>
      <c r="BG222" s="233">
        <f>IF(N222="zákl. přenesená",J222,0)</f>
        <v>0</v>
      </c>
      <c r="BH222" s="233">
        <f>IF(N222="sníž. přenesená",J222,0)</f>
        <v>0</v>
      </c>
      <c r="BI222" s="233">
        <f>IF(N222="nulová",J222,0)</f>
        <v>0</v>
      </c>
      <c r="BJ222" s="24" t="s">
        <v>81</v>
      </c>
      <c r="BK222" s="233">
        <f>ROUND(I222*H222,2)</f>
        <v>0</v>
      </c>
      <c r="BL222" s="24" t="s">
        <v>162</v>
      </c>
      <c r="BM222" s="24" t="s">
        <v>408</v>
      </c>
    </row>
    <row r="223" s="11" customFormat="1">
      <c r="B223" s="234"/>
      <c r="C223" s="235"/>
      <c r="D223" s="236" t="s">
        <v>164</v>
      </c>
      <c r="E223" s="237" t="s">
        <v>23</v>
      </c>
      <c r="F223" s="238" t="s">
        <v>96</v>
      </c>
      <c r="G223" s="235"/>
      <c r="H223" s="239">
        <v>231.328</v>
      </c>
      <c r="I223" s="240"/>
      <c r="J223" s="235"/>
      <c r="K223" s="235"/>
      <c r="L223" s="241"/>
      <c r="M223" s="242"/>
      <c r="N223" s="243"/>
      <c r="O223" s="243"/>
      <c r="P223" s="243"/>
      <c r="Q223" s="243"/>
      <c r="R223" s="243"/>
      <c r="S223" s="243"/>
      <c r="T223" s="244"/>
      <c r="AT223" s="245" t="s">
        <v>164</v>
      </c>
      <c r="AU223" s="245" t="s">
        <v>83</v>
      </c>
      <c r="AV223" s="11" t="s">
        <v>83</v>
      </c>
      <c r="AW223" s="11" t="s">
        <v>36</v>
      </c>
      <c r="AX223" s="11" t="s">
        <v>81</v>
      </c>
      <c r="AY223" s="245" t="s">
        <v>155</v>
      </c>
    </row>
    <row r="224" s="10" customFormat="1" ht="29.88" customHeight="1">
      <c r="B224" s="206"/>
      <c r="C224" s="207"/>
      <c r="D224" s="208" t="s">
        <v>72</v>
      </c>
      <c r="E224" s="220" t="s">
        <v>473</v>
      </c>
      <c r="F224" s="220" t="s">
        <v>474</v>
      </c>
      <c r="G224" s="207"/>
      <c r="H224" s="207"/>
      <c r="I224" s="210"/>
      <c r="J224" s="221">
        <f>BK224</f>
        <v>0</v>
      </c>
      <c r="K224" s="207"/>
      <c r="L224" s="212"/>
      <c r="M224" s="213"/>
      <c r="N224" s="214"/>
      <c r="O224" s="214"/>
      <c r="P224" s="215">
        <f>SUM(P225:P228)</f>
        <v>0</v>
      </c>
      <c r="Q224" s="214"/>
      <c r="R224" s="215">
        <f>SUM(R225:R228)</f>
        <v>0</v>
      </c>
      <c r="S224" s="214"/>
      <c r="T224" s="216">
        <f>SUM(T225:T228)</f>
        <v>0</v>
      </c>
      <c r="AR224" s="217" t="s">
        <v>81</v>
      </c>
      <c r="AT224" s="218" t="s">
        <v>72</v>
      </c>
      <c r="AU224" s="218" t="s">
        <v>81</v>
      </c>
      <c r="AY224" s="217" t="s">
        <v>155</v>
      </c>
      <c r="BK224" s="219">
        <f>SUM(BK225:BK228)</f>
        <v>0</v>
      </c>
    </row>
    <row r="225" s="1" customFormat="1" ht="25.5" customHeight="1">
      <c r="B225" s="46"/>
      <c r="C225" s="222" t="s">
        <v>389</v>
      </c>
      <c r="D225" s="222" t="s">
        <v>157</v>
      </c>
      <c r="E225" s="223" t="s">
        <v>476</v>
      </c>
      <c r="F225" s="224" t="s">
        <v>477</v>
      </c>
      <c r="G225" s="225" t="s">
        <v>478</v>
      </c>
      <c r="H225" s="226">
        <v>0.221</v>
      </c>
      <c r="I225" s="227"/>
      <c r="J225" s="228">
        <f>ROUND(I225*H225,2)</f>
        <v>0</v>
      </c>
      <c r="K225" s="224" t="s">
        <v>161</v>
      </c>
      <c r="L225" s="72"/>
      <c r="M225" s="229" t="s">
        <v>23</v>
      </c>
      <c r="N225" s="230" t="s">
        <v>44</v>
      </c>
      <c r="O225" s="47"/>
      <c r="P225" s="231">
        <f>O225*H225</f>
        <v>0</v>
      </c>
      <c r="Q225" s="231">
        <v>0</v>
      </c>
      <c r="R225" s="231">
        <f>Q225*H225</f>
        <v>0</v>
      </c>
      <c r="S225" s="231">
        <v>0</v>
      </c>
      <c r="T225" s="232">
        <f>S225*H225</f>
        <v>0</v>
      </c>
      <c r="AR225" s="24" t="s">
        <v>162</v>
      </c>
      <c r="AT225" s="24" t="s">
        <v>157</v>
      </c>
      <c r="AU225" s="24" t="s">
        <v>83</v>
      </c>
      <c r="AY225" s="24" t="s">
        <v>155</v>
      </c>
      <c r="BE225" s="233">
        <f>IF(N225="základní",J225,0)</f>
        <v>0</v>
      </c>
      <c r="BF225" s="233">
        <f>IF(N225="snížená",J225,0)</f>
        <v>0</v>
      </c>
      <c r="BG225" s="233">
        <f>IF(N225="zákl. přenesená",J225,0)</f>
        <v>0</v>
      </c>
      <c r="BH225" s="233">
        <f>IF(N225="sníž. přenesená",J225,0)</f>
        <v>0</v>
      </c>
      <c r="BI225" s="233">
        <f>IF(N225="nulová",J225,0)</f>
        <v>0</v>
      </c>
      <c r="BJ225" s="24" t="s">
        <v>81</v>
      </c>
      <c r="BK225" s="233">
        <f>ROUND(I225*H225,2)</f>
        <v>0</v>
      </c>
      <c r="BL225" s="24" t="s">
        <v>162</v>
      </c>
      <c r="BM225" s="24" t="s">
        <v>479</v>
      </c>
    </row>
    <row r="226" s="1" customFormat="1" ht="25.5" customHeight="1">
      <c r="B226" s="46"/>
      <c r="C226" s="222" t="s">
        <v>393</v>
      </c>
      <c r="D226" s="222" t="s">
        <v>157</v>
      </c>
      <c r="E226" s="223" t="s">
        <v>481</v>
      </c>
      <c r="F226" s="224" t="s">
        <v>482</v>
      </c>
      <c r="G226" s="225" t="s">
        <v>478</v>
      </c>
      <c r="H226" s="226">
        <v>0.221</v>
      </c>
      <c r="I226" s="227"/>
      <c r="J226" s="228">
        <f>ROUND(I226*H226,2)</f>
        <v>0</v>
      </c>
      <c r="K226" s="224" t="s">
        <v>161</v>
      </c>
      <c r="L226" s="72"/>
      <c r="M226" s="229" t="s">
        <v>23</v>
      </c>
      <c r="N226" s="230" t="s">
        <v>44</v>
      </c>
      <c r="O226" s="47"/>
      <c r="P226" s="231">
        <f>O226*H226</f>
        <v>0</v>
      </c>
      <c r="Q226" s="231">
        <v>0</v>
      </c>
      <c r="R226" s="231">
        <f>Q226*H226</f>
        <v>0</v>
      </c>
      <c r="S226" s="231">
        <v>0</v>
      </c>
      <c r="T226" s="232">
        <f>S226*H226</f>
        <v>0</v>
      </c>
      <c r="AR226" s="24" t="s">
        <v>162</v>
      </c>
      <c r="AT226" s="24" t="s">
        <v>157</v>
      </c>
      <c r="AU226" s="24" t="s">
        <v>83</v>
      </c>
      <c r="AY226" s="24" t="s">
        <v>155</v>
      </c>
      <c r="BE226" s="233">
        <f>IF(N226="základní",J226,0)</f>
        <v>0</v>
      </c>
      <c r="BF226" s="233">
        <f>IF(N226="snížená",J226,0)</f>
        <v>0</v>
      </c>
      <c r="BG226" s="233">
        <f>IF(N226="zákl. přenesená",J226,0)</f>
        <v>0</v>
      </c>
      <c r="BH226" s="233">
        <f>IF(N226="sníž. přenesená",J226,0)</f>
        <v>0</v>
      </c>
      <c r="BI226" s="233">
        <f>IF(N226="nulová",J226,0)</f>
        <v>0</v>
      </c>
      <c r="BJ226" s="24" t="s">
        <v>81</v>
      </c>
      <c r="BK226" s="233">
        <f>ROUND(I226*H226,2)</f>
        <v>0</v>
      </c>
      <c r="BL226" s="24" t="s">
        <v>162</v>
      </c>
      <c r="BM226" s="24" t="s">
        <v>483</v>
      </c>
    </row>
    <row r="227" s="1" customFormat="1" ht="38.25" customHeight="1">
      <c r="B227" s="46"/>
      <c r="C227" s="222" t="s">
        <v>397</v>
      </c>
      <c r="D227" s="222" t="s">
        <v>157</v>
      </c>
      <c r="E227" s="223" t="s">
        <v>485</v>
      </c>
      <c r="F227" s="224" t="s">
        <v>855</v>
      </c>
      <c r="G227" s="225" t="s">
        <v>478</v>
      </c>
      <c r="H227" s="226">
        <v>0.221</v>
      </c>
      <c r="I227" s="227"/>
      <c r="J227" s="228">
        <f>ROUND(I227*H227,2)</f>
        <v>0</v>
      </c>
      <c r="K227" s="224" t="s">
        <v>23</v>
      </c>
      <c r="L227" s="72"/>
      <c r="M227" s="229" t="s">
        <v>23</v>
      </c>
      <c r="N227" s="230" t="s">
        <v>44</v>
      </c>
      <c r="O227" s="47"/>
      <c r="P227" s="231">
        <f>O227*H227</f>
        <v>0</v>
      </c>
      <c r="Q227" s="231">
        <v>0</v>
      </c>
      <c r="R227" s="231">
        <f>Q227*H227</f>
        <v>0</v>
      </c>
      <c r="S227" s="231">
        <v>0</v>
      </c>
      <c r="T227" s="232">
        <f>S227*H227</f>
        <v>0</v>
      </c>
      <c r="AR227" s="24" t="s">
        <v>162</v>
      </c>
      <c r="AT227" s="24" t="s">
        <v>157</v>
      </c>
      <c r="AU227" s="24" t="s">
        <v>83</v>
      </c>
      <c r="AY227" s="24" t="s">
        <v>155</v>
      </c>
      <c r="BE227" s="233">
        <f>IF(N227="základní",J227,0)</f>
        <v>0</v>
      </c>
      <c r="BF227" s="233">
        <f>IF(N227="snížená",J227,0)</f>
        <v>0</v>
      </c>
      <c r="BG227" s="233">
        <f>IF(N227="zákl. přenesená",J227,0)</f>
        <v>0</v>
      </c>
      <c r="BH227" s="233">
        <f>IF(N227="sníž. přenesená",J227,0)</f>
        <v>0</v>
      </c>
      <c r="BI227" s="233">
        <f>IF(N227="nulová",J227,0)</f>
        <v>0</v>
      </c>
      <c r="BJ227" s="24" t="s">
        <v>81</v>
      </c>
      <c r="BK227" s="233">
        <f>ROUND(I227*H227,2)</f>
        <v>0</v>
      </c>
      <c r="BL227" s="24" t="s">
        <v>162</v>
      </c>
      <c r="BM227" s="24" t="s">
        <v>487</v>
      </c>
    </row>
    <row r="228" s="1" customFormat="1" ht="25.5" customHeight="1">
      <c r="B228" s="46"/>
      <c r="C228" s="222" t="s">
        <v>401</v>
      </c>
      <c r="D228" s="222" t="s">
        <v>157</v>
      </c>
      <c r="E228" s="223" t="s">
        <v>489</v>
      </c>
      <c r="F228" s="224" t="s">
        <v>856</v>
      </c>
      <c r="G228" s="225" t="s">
        <v>478</v>
      </c>
      <c r="H228" s="226">
        <v>0.221</v>
      </c>
      <c r="I228" s="227"/>
      <c r="J228" s="228">
        <f>ROUND(I228*H228,2)</f>
        <v>0</v>
      </c>
      <c r="K228" s="224" t="s">
        <v>23</v>
      </c>
      <c r="L228" s="72"/>
      <c r="M228" s="229" t="s">
        <v>23</v>
      </c>
      <c r="N228" s="230" t="s">
        <v>44</v>
      </c>
      <c r="O228" s="47"/>
      <c r="P228" s="231">
        <f>O228*H228</f>
        <v>0</v>
      </c>
      <c r="Q228" s="231">
        <v>0</v>
      </c>
      <c r="R228" s="231">
        <f>Q228*H228</f>
        <v>0</v>
      </c>
      <c r="S228" s="231">
        <v>0</v>
      </c>
      <c r="T228" s="232">
        <f>S228*H228</f>
        <v>0</v>
      </c>
      <c r="AR228" s="24" t="s">
        <v>162</v>
      </c>
      <c r="AT228" s="24" t="s">
        <v>157</v>
      </c>
      <c r="AU228" s="24" t="s">
        <v>83</v>
      </c>
      <c r="AY228" s="24" t="s">
        <v>155</v>
      </c>
      <c r="BE228" s="233">
        <f>IF(N228="základní",J228,0)</f>
        <v>0</v>
      </c>
      <c r="BF228" s="233">
        <f>IF(N228="snížená",J228,0)</f>
        <v>0</v>
      </c>
      <c r="BG228" s="233">
        <f>IF(N228="zákl. přenesená",J228,0)</f>
        <v>0</v>
      </c>
      <c r="BH228" s="233">
        <f>IF(N228="sníž. přenesená",J228,0)</f>
        <v>0</v>
      </c>
      <c r="BI228" s="233">
        <f>IF(N228="nulová",J228,0)</f>
        <v>0</v>
      </c>
      <c r="BJ228" s="24" t="s">
        <v>81</v>
      </c>
      <c r="BK228" s="233">
        <f>ROUND(I228*H228,2)</f>
        <v>0</v>
      </c>
      <c r="BL228" s="24" t="s">
        <v>162</v>
      </c>
      <c r="BM228" s="24" t="s">
        <v>491</v>
      </c>
    </row>
    <row r="229" s="10" customFormat="1" ht="29.88" customHeight="1">
      <c r="B229" s="206"/>
      <c r="C229" s="207"/>
      <c r="D229" s="208" t="s">
        <v>72</v>
      </c>
      <c r="E229" s="220" t="s">
        <v>492</v>
      </c>
      <c r="F229" s="220" t="s">
        <v>493</v>
      </c>
      <c r="G229" s="207"/>
      <c r="H229" s="207"/>
      <c r="I229" s="210"/>
      <c r="J229" s="221">
        <f>BK229</f>
        <v>0</v>
      </c>
      <c r="K229" s="207"/>
      <c r="L229" s="212"/>
      <c r="M229" s="213"/>
      <c r="N229" s="214"/>
      <c r="O229" s="214"/>
      <c r="P229" s="215">
        <f>P230</f>
        <v>0</v>
      </c>
      <c r="Q229" s="214"/>
      <c r="R229" s="215">
        <f>R230</f>
        <v>0</v>
      </c>
      <c r="S229" s="214"/>
      <c r="T229" s="216">
        <f>T230</f>
        <v>0</v>
      </c>
      <c r="AR229" s="217" t="s">
        <v>81</v>
      </c>
      <c r="AT229" s="218" t="s">
        <v>72</v>
      </c>
      <c r="AU229" s="218" t="s">
        <v>81</v>
      </c>
      <c r="AY229" s="217" t="s">
        <v>155</v>
      </c>
      <c r="BK229" s="219">
        <f>BK230</f>
        <v>0</v>
      </c>
    </row>
    <row r="230" s="1" customFormat="1" ht="38.25" customHeight="1">
      <c r="B230" s="46"/>
      <c r="C230" s="222" t="s">
        <v>405</v>
      </c>
      <c r="D230" s="222" t="s">
        <v>157</v>
      </c>
      <c r="E230" s="223" t="s">
        <v>495</v>
      </c>
      <c r="F230" s="224" t="s">
        <v>496</v>
      </c>
      <c r="G230" s="225" t="s">
        <v>478</v>
      </c>
      <c r="H230" s="226">
        <v>7.734</v>
      </c>
      <c r="I230" s="227"/>
      <c r="J230" s="228">
        <f>ROUND(I230*H230,2)</f>
        <v>0</v>
      </c>
      <c r="K230" s="224" t="s">
        <v>161</v>
      </c>
      <c r="L230" s="72"/>
      <c r="M230" s="229" t="s">
        <v>23</v>
      </c>
      <c r="N230" s="230" t="s">
        <v>44</v>
      </c>
      <c r="O230" s="47"/>
      <c r="P230" s="231">
        <f>O230*H230</f>
        <v>0</v>
      </c>
      <c r="Q230" s="231">
        <v>0</v>
      </c>
      <c r="R230" s="231">
        <f>Q230*H230</f>
        <v>0</v>
      </c>
      <c r="S230" s="231">
        <v>0</v>
      </c>
      <c r="T230" s="232">
        <f>S230*H230</f>
        <v>0</v>
      </c>
      <c r="AR230" s="24" t="s">
        <v>162</v>
      </c>
      <c r="AT230" s="24" t="s">
        <v>157</v>
      </c>
      <c r="AU230" s="24" t="s">
        <v>83</v>
      </c>
      <c r="AY230" s="24" t="s">
        <v>155</v>
      </c>
      <c r="BE230" s="233">
        <f>IF(N230="základní",J230,0)</f>
        <v>0</v>
      </c>
      <c r="BF230" s="233">
        <f>IF(N230="snížená",J230,0)</f>
        <v>0</v>
      </c>
      <c r="BG230" s="233">
        <f>IF(N230="zákl. přenesená",J230,0)</f>
        <v>0</v>
      </c>
      <c r="BH230" s="233">
        <f>IF(N230="sníž. přenesená",J230,0)</f>
        <v>0</v>
      </c>
      <c r="BI230" s="233">
        <f>IF(N230="nulová",J230,0)</f>
        <v>0</v>
      </c>
      <c r="BJ230" s="24" t="s">
        <v>81</v>
      </c>
      <c r="BK230" s="233">
        <f>ROUND(I230*H230,2)</f>
        <v>0</v>
      </c>
      <c r="BL230" s="24" t="s">
        <v>162</v>
      </c>
      <c r="BM230" s="24" t="s">
        <v>497</v>
      </c>
    </row>
    <row r="231" s="10" customFormat="1" ht="37.44" customHeight="1">
      <c r="B231" s="206"/>
      <c r="C231" s="207"/>
      <c r="D231" s="208" t="s">
        <v>72</v>
      </c>
      <c r="E231" s="209" t="s">
        <v>498</v>
      </c>
      <c r="F231" s="209" t="s">
        <v>499</v>
      </c>
      <c r="G231" s="207"/>
      <c r="H231" s="207"/>
      <c r="I231" s="210"/>
      <c r="J231" s="211">
        <f>BK231</f>
        <v>0</v>
      </c>
      <c r="K231" s="207"/>
      <c r="L231" s="212"/>
      <c r="M231" s="213"/>
      <c r="N231" s="214"/>
      <c r="O231" s="214"/>
      <c r="P231" s="215">
        <f>P232+P235+P248+P263+P267+P278</f>
        <v>0</v>
      </c>
      <c r="Q231" s="214"/>
      <c r="R231" s="215">
        <f>R232+R235+R248+R263+R267+R278</f>
        <v>0.78700527999999992</v>
      </c>
      <c r="S231" s="214"/>
      <c r="T231" s="216">
        <f>T232+T235+T248+T263+T267+T278</f>
        <v>0.22072520000000001</v>
      </c>
      <c r="AR231" s="217" t="s">
        <v>83</v>
      </c>
      <c r="AT231" s="218" t="s">
        <v>72</v>
      </c>
      <c r="AU231" s="218" t="s">
        <v>73</v>
      </c>
      <c r="AY231" s="217" t="s">
        <v>155</v>
      </c>
      <c r="BK231" s="219">
        <f>BK232+BK235+BK248+BK263+BK267+BK278</f>
        <v>0</v>
      </c>
    </row>
    <row r="232" s="10" customFormat="1" ht="19.92" customHeight="1">
      <c r="B232" s="206"/>
      <c r="C232" s="207"/>
      <c r="D232" s="208" t="s">
        <v>72</v>
      </c>
      <c r="E232" s="220" t="s">
        <v>500</v>
      </c>
      <c r="F232" s="220" t="s">
        <v>501</v>
      </c>
      <c r="G232" s="207"/>
      <c r="H232" s="207"/>
      <c r="I232" s="210"/>
      <c r="J232" s="221">
        <f>BK232</f>
        <v>0</v>
      </c>
      <c r="K232" s="207"/>
      <c r="L232" s="212"/>
      <c r="M232" s="213"/>
      <c r="N232" s="214"/>
      <c r="O232" s="214"/>
      <c r="P232" s="215">
        <f>SUM(P233:P234)</f>
        <v>0</v>
      </c>
      <c r="Q232" s="214"/>
      <c r="R232" s="215">
        <f>SUM(R233:R234)</f>
        <v>0</v>
      </c>
      <c r="S232" s="214"/>
      <c r="T232" s="216">
        <f>SUM(T233:T234)</f>
        <v>0.048399999999999999</v>
      </c>
      <c r="AR232" s="217" t="s">
        <v>83</v>
      </c>
      <c r="AT232" s="218" t="s">
        <v>72</v>
      </c>
      <c r="AU232" s="218" t="s">
        <v>81</v>
      </c>
      <c r="AY232" s="217" t="s">
        <v>155</v>
      </c>
      <c r="BK232" s="219">
        <f>SUM(BK233:BK234)</f>
        <v>0</v>
      </c>
    </row>
    <row r="233" s="1" customFormat="1" ht="16.5" customHeight="1">
      <c r="B233" s="46"/>
      <c r="C233" s="222" t="s">
        <v>409</v>
      </c>
      <c r="D233" s="222" t="s">
        <v>157</v>
      </c>
      <c r="E233" s="223" t="s">
        <v>857</v>
      </c>
      <c r="F233" s="224" t="s">
        <v>858</v>
      </c>
      <c r="G233" s="225" t="s">
        <v>188</v>
      </c>
      <c r="H233" s="226">
        <v>12.1</v>
      </c>
      <c r="I233" s="227"/>
      <c r="J233" s="228">
        <f>ROUND(I233*H233,2)</f>
        <v>0</v>
      </c>
      <c r="K233" s="224" t="s">
        <v>161</v>
      </c>
      <c r="L233" s="72"/>
      <c r="M233" s="229" t="s">
        <v>23</v>
      </c>
      <c r="N233" s="230" t="s">
        <v>44</v>
      </c>
      <c r="O233" s="47"/>
      <c r="P233" s="231">
        <f>O233*H233</f>
        <v>0</v>
      </c>
      <c r="Q233" s="231">
        <v>0</v>
      </c>
      <c r="R233" s="231">
        <f>Q233*H233</f>
        <v>0</v>
      </c>
      <c r="S233" s="231">
        <v>0.0040000000000000001</v>
      </c>
      <c r="T233" s="232">
        <f>S233*H233</f>
        <v>0.048399999999999999</v>
      </c>
      <c r="AR233" s="24" t="s">
        <v>239</v>
      </c>
      <c r="AT233" s="24" t="s">
        <v>157</v>
      </c>
      <c r="AU233" s="24" t="s">
        <v>83</v>
      </c>
      <c r="AY233" s="24" t="s">
        <v>155</v>
      </c>
      <c r="BE233" s="233">
        <f>IF(N233="základní",J233,0)</f>
        <v>0</v>
      </c>
      <c r="BF233" s="233">
        <f>IF(N233="snížená",J233,0)</f>
        <v>0</v>
      </c>
      <c r="BG233" s="233">
        <f>IF(N233="zákl. přenesená",J233,0)</f>
        <v>0</v>
      </c>
      <c r="BH233" s="233">
        <f>IF(N233="sníž. přenesená",J233,0)</f>
        <v>0</v>
      </c>
      <c r="BI233" s="233">
        <f>IF(N233="nulová",J233,0)</f>
        <v>0</v>
      </c>
      <c r="BJ233" s="24" t="s">
        <v>81</v>
      </c>
      <c r="BK233" s="233">
        <f>ROUND(I233*H233,2)</f>
        <v>0</v>
      </c>
      <c r="BL233" s="24" t="s">
        <v>239</v>
      </c>
      <c r="BM233" s="24" t="s">
        <v>859</v>
      </c>
    </row>
    <row r="234" s="11" customFormat="1">
      <c r="B234" s="234"/>
      <c r="C234" s="235"/>
      <c r="D234" s="236" t="s">
        <v>164</v>
      </c>
      <c r="E234" s="237" t="s">
        <v>23</v>
      </c>
      <c r="F234" s="238" t="s">
        <v>770</v>
      </c>
      <c r="G234" s="235"/>
      <c r="H234" s="239">
        <v>12.1</v>
      </c>
      <c r="I234" s="240"/>
      <c r="J234" s="235"/>
      <c r="K234" s="235"/>
      <c r="L234" s="241"/>
      <c r="M234" s="242"/>
      <c r="N234" s="243"/>
      <c r="O234" s="243"/>
      <c r="P234" s="243"/>
      <c r="Q234" s="243"/>
      <c r="R234" s="243"/>
      <c r="S234" s="243"/>
      <c r="T234" s="244"/>
      <c r="AT234" s="245" t="s">
        <v>164</v>
      </c>
      <c r="AU234" s="245" t="s">
        <v>83</v>
      </c>
      <c r="AV234" s="11" t="s">
        <v>83</v>
      </c>
      <c r="AW234" s="11" t="s">
        <v>36</v>
      </c>
      <c r="AX234" s="11" t="s">
        <v>81</v>
      </c>
      <c r="AY234" s="245" t="s">
        <v>155</v>
      </c>
    </row>
    <row r="235" s="10" customFormat="1" ht="29.88" customHeight="1">
      <c r="B235" s="206"/>
      <c r="C235" s="207"/>
      <c r="D235" s="208" t="s">
        <v>72</v>
      </c>
      <c r="E235" s="220" t="s">
        <v>531</v>
      </c>
      <c r="F235" s="220" t="s">
        <v>532</v>
      </c>
      <c r="G235" s="207"/>
      <c r="H235" s="207"/>
      <c r="I235" s="210"/>
      <c r="J235" s="221">
        <f>BK235</f>
        <v>0</v>
      </c>
      <c r="K235" s="207"/>
      <c r="L235" s="212"/>
      <c r="M235" s="213"/>
      <c r="N235" s="214"/>
      <c r="O235" s="214"/>
      <c r="P235" s="215">
        <f>SUM(P236:P247)</f>
        <v>0</v>
      </c>
      <c r="Q235" s="214"/>
      <c r="R235" s="215">
        <f>SUM(R236:R247)</f>
        <v>0.047427999999999998</v>
      </c>
      <c r="S235" s="214"/>
      <c r="T235" s="216">
        <f>SUM(T236:T247)</f>
        <v>0.080769999999999995</v>
      </c>
      <c r="AR235" s="217" t="s">
        <v>83</v>
      </c>
      <c r="AT235" s="218" t="s">
        <v>72</v>
      </c>
      <c r="AU235" s="218" t="s">
        <v>81</v>
      </c>
      <c r="AY235" s="217" t="s">
        <v>155</v>
      </c>
      <c r="BK235" s="219">
        <f>SUM(BK236:BK247)</f>
        <v>0</v>
      </c>
    </row>
    <row r="236" s="1" customFormat="1" ht="16.5" customHeight="1">
      <c r="B236" s="46"/>
      <c r="C236" s="222" t="s">
        <v>414</v>
      </c>
      <c r="D236" s="222" t="s">
        <v>157</v>
      </c>
      <c r="E236" s="223" t="s">
        <v>544</v>
      </c>
      <c r="F236" s="224" t="s">
        <v>545</v>
      </c>
      <c r="G236" s="225" t="s">
        <v>254</v>
      </c>
      <c r="H236" s="226">
        <v>20.5</v>
      </c>
      <c r="I236" s="227"/>
      <c r="J236" s="228">
        <f>ROUND(I236*H236,2)</f>
        <v>0</v>
      </c>
      <c r="K236" s="224" t="s">
        <v>161</v>
      </c>
      <c r="L236" s="72"/>
      <c r="M236" s="229" t="s">
        <v>23</v>
      </c>
      <c r="N236" s="230" t="s">
        <v>44</v>
      </c>
      <c r="O236" s="47"/>
      <c r="P236" s="231">
        <f>O236*H236</f>
        <v>0</v>
      </c>
      <c r="Q236" s="231">
        <v>0</v>
      </c>
      <c r="R236" s="231">
        <f>Q236*H236</f>
        <v>0</v>
      </c>
      <c r="S236" s="231">
        <v>0.0039399999999999999</v>
      </c>
      <c r="T236" s="232">
        <f>S236*H236</f>
        <v>0.080769999999999995</v>
      </c>
      <c r="AR236" s="24" t="s">
        <v>239</v>
      </c>
      <c r="AT236" s="24" t="s">
        <v>157</v>
      </c>
      <c r="AU236" s="24" t="s">
        <v>83</v>
      </c>
      <c r="AY236" s="24" t="s">
        <v>155</v>
      </c>
      <c r="BE236" s="233">
        <f>IF(N236="základní",J236,0)</f>
        <v>0</v>
      </c>
      <c r="BF236" s="233">
        <f>IF(N236="snížená",J236,0)</f>
        <v>0</v>
      </c>
      <c r="BG236" s="233">
        <f>IF(N236="zákl. přenesená",J236,0)</f>
        <v>0</v>
      </c>
      <c r="BH236" s="233">
        <f>IF(N236="sníž. přenesená",J236,0)</f>
        <v>0</v>
      </c>
      <c r="BI236" s="233">
        <f>IF(N236="nulová",J236,0)</f>
        <v>0</v>
      </c>
      <c r="BJ236" s="24" t="s">
        <v>81</v>
      </c>
      <c r="BK236" s="233">
        <f>ROUND(I236*H236,2)</f>
        <v>0</v>
      </c>
      <c r="BL236" s="24" t="s">
        <v>239</v>
      </c>
      <c r="BM236" s="24" t="s">
        <v>860</v>
      </c>
    </row>
    <row r="237" s="11" customFormat="1">
      <c r="B237" s="234"/>
      <c r="C237" s="235"/>
      <c r="D237" s="236" t="s">
        <v>164</v>
      </c>
      <c r="E237" s="237" t="s">
        <v>23</v>
      </c>
      <c r="F237" s="238" t="s">
        <v>861</v>
      </c>
      <c r="G237" s="235"/>
      <c r="H237" s="239">
        <v>20.5</v>
      </c>
      <c r="I237" s="240"/>
      <c r="J237" s="235"/>
      <c r="K237" s="235"/>
      <c r="L237" s="241"/>
      <c r="M237" s="242"/>
      <c r="N237" s="243"/>
      <c r="O237" s="243"/>
      <c r="P237" s="243"/>
      <c r="Q237" s="243"/>
      <c r="R237" s="243"/>
      <c r="S237" s="243"/>
      <c r="T237" s="244"/>
      <c r="AT237" s="245" t="s">
        <v>164</v>
      </c>
      <c r="AU237" s="245" t="s">
        <v>83</v>
      </c>
      <c r="AV237" s="11" t="s">
        <v>83</v>
      </c>
      <c r="AW237" s="11" t="s">
        <v>36</v>
      </c>
      <c r="AX237" s="11" t="s">
        <v>81</v>
      </c>
      <c r="AY237" s="245" t="s">
        <v>155</v>
      </c>
    </row>
    <row r="238" s="1" customFormat="1" ht="25.5" customHeight="1">
      <c r="B238" s="46"/>
      <c r="C238" s="222" t="s">
        <v>419</v>
      </c>
      <c r="D238" s="222" t="s">
        <v>157</v>
      </c>
      <c r="E238" s="223" t="s">
        <v>565</v>
      </c>
      <c r="F238" s="224" t="s">
        <v>566</v>
      </c>
      <c r="G238" s="225" t="s">
        <v>254</v>
      </c>
      <c r="H238" s="226">
        <v>16.699999999999999</v>
      </c>
      <c r="I238" s="227"/>
      <c r="J238" s="228">
        <f>ROUND(I238*H238,2)</f>
        <v>0</v>
      </c>
      <c r="K238" s="224" t="s">
        <v>161</v>
      </c>
      <c r="L238" s="72"/>
      <c r="M238" s="229" t="s">
        <v>23</v>
      </c>
      <c r="N238" s="230" t="s">
        <v>44</v>
      </c>
      <c r="O238" s="47"/>
      <c r="P238" s="231">
        <f>O238*H238</f>
        <v>0</v>
      </c>
      <c r="Q238" s="231">
        <v>0.0028400000000000001</v>
      </c>
      <c r="R238" s="231">
        <f>Q238*H238</f>
        <v>0.047427999999999998</v>
      </c>
      <c r="S238" s="231">
        <v>0</v>
      </c>
      <c r="T238" s="232">
        <f>S238*H238</f>
        <v>0</v>
      </c>
      <c r="AR238" s="24" t="s">
        <v>239</v>
      </c>
      <c r="AT238" s="24" t="s">
        <v>157</v>
      </c>
      <c r="AU238" s="24" t="s">
        <v>83</v>
      </c>
      <c r="AY238" s="24" t="s">
        <v>155</v>
      </c>
      <c r="BE238" s="233">
        <f>IF(N238="základní",J238,0)</f>
        <v>0</v>
      </c>
      <c r="BF238" s="233">
        <f>IF(N238="snížená",J238,0)</f>
        <v>0</v>
      </c>
      <c r="BG238" s="233">
        <f>IF(N238="zákl. přenesená",J238,0)</f>
        <v>0</v>
      </c>
      <c r="BH238" s="233">
        <f>IF(N238="sníž. přenesená",J238,0)</f>
        <v>0</v>
      </c>
      <c r="BI238" s="233">
        <f>IF(N238="nulová",J238,0)</f>
        <v>0</v>
      </c>
      <c r="BJ238" s="24" t="s">
        <v>81</v>
      </c>
      <c r="BK238" s="233">
        <f>ROUND(I238*H238,2)</f>
        <v>0</v>
      </c>
      <c r="BL238" s="24" t="s">
        <v>239</v>
      </c>
      <c r="BM238" s="24" t="s">
        <v>567</v>
      </c>
    </row>
    <row r="239" s="11" customFormat="1">
      <c r="B239" s="234"/>
      <c r="C239" s="235"/>
      <c r="D239" s="236" t="s">
        <v>164</v>
      </c>
      <c r="E239" s="237" t="s">
        <v>23</v>
      </c>
      <c r="F239" s="238" t="s">
        <v>862</v>
      </c>
      <c r="G239" s="235"/>
      <c r="H239" s="239">
        <v>4.3499999999999996</v>
      </c>
      <c r="I239" s="240"/>
      <c r="J239" s="235"/>
      <c r="K239" s="235"/>
      <c r="L239" s="241"/>
      <c r="M239" s="242"/>
      <c r="N239" s="243"/>
      <c r="O239" s="243"/>
      <c r="P239" s="243"/>
      <c r="Q239" s="243"/>
      <c r="R239" s="243"/>
      <c r="S239" s="243"/>
      <c r="T239" s="244"/>
      <c r="AT239" s="245" t="s">
        <v>164</v>
      </c>
      <c r="AU239" s="245" t="s">
        <v>83</v>
      </c>
      <c r="AV239" s="11" t="s">
        <v>83</v>
      </c>
      <c r="AW239" s="11" t="s">
        <v>36</v>
      </c>
      <c r="AX239" s="11" t="s">
        <v>73</v>
      </c>
      <c r="AY239" s="245" t="s">
        <v>155</v>
      </c>
    </row>
    <row r="240" s="11" customFormat="1">
      <c r="B240" s="234"/>
      <c r="C240" s="235"/>
      <c r="D240" s="236" t="s">
        <v>164</v>
      </c>
      <c r="E240" s="237" t="s">
        <v>23</v>
      </c>
      <c r="F240" s="238" t="s">
        <v>863</v>
      </c>
      <c r="G240" s="235"/>
      <c r="H240" s="239">
        <v>7.5999999999999996</v>
      </c>
      <c r="I240" s="240"/>
      <c r="J240" s="235"/>
      <c r="K240" s="235"/>
      <c r="L240" s="241"/>
      <c r="M240" s="242"/>
      <c r="N240" s="243"/>
      <c r="O240" s="243"/>
      <c r="P240" s="243"/>
      <c r="Q240" s="243"/>
      <c r="R240" s="243"/>
      <c r="S240" s="243"/>
      <c r="T240" s="244"/>
      <c r="AT240" s="245" t="s">
        <v>164</v>
      </c>
      <c r="AU240" s="245" t="s">
        <v>83</v>
      </c>
      <c r="AV240" s="11" t="s">
        <v>83</v>
      </c>
      <c r="AW240" s="11" t="s">
        <v>36</v>
      </c>
      <c r="AX240" s="11" t="s">
        <v>73</v>
      </c>
      <c r="AY240" s="245" t="s">
        <v>155</v>
      </c>
    </row>
    <row r="241" s="11" customFormat="1">
      <c r="B241" s="234"/>
      <c r="C241" s="235"/>
      <c r="D241" s="236" t="s">
        <v>164</v>
      </c>
      <c r="E241" s="237" t="s">
        <v>23</v>
      </c>
      <c r="F241" s="238" t="s">
        <v>864</v>
      </c>
      <c r="G241" s="235"/>
      <c r="H241" s="239">
        <v>4.75</v>
      </c>
      <c r="I241" s="240"/>
      <c r="J241" s="235"/>
      <c r="K241" s="235"/>
      <c r="L241" s="241"/>
      <c r="M241" s="242"/>
      <c r="N241" s="243"/>
      <c r="O241" s="243"/>
      <c r="P241" s="243"/>
      <c r="Q241" s="243"/>
      <c r="R241" s="243"/>
      <c r="S241" s="243"/>
      <c r="T241" s="244"/>
      <c r="AT241" s="245" t="s">
        <v>164</v>
      </c>
      <c r="AU241" s="245" t="s">
        <v>83</v>
      </c>
      <c r="AV241" s="11" t="s">
        <v>83</v>
      </c>
      <c r="AW241" s="11" t="s">
        <v>36</v>
      </c>
      <c r="AX241" s="11" t="s">
        <v>73</v>
      </c>
      <c r="AY241" s="245" t="s">
        <v>155</v>
      </c>
    </row>
    <row r="242" s="13" customFormat="1">
      <c r="B242" s="256"/>
      <c r="C242" s="257"/>
      <c r="D242" s="236" t="s">
        <v>164</v>
      </c>
      <c r="E242" s="258" t="s">
        <v>23</v>
      </c>
      <c r="F242" s="259" t="s">
        <v>199</v>
      </c>
      <c r="G242" s="257"/>
      <c r="H242" s="260">
        <v>16.699999999999999</v>
      </c>
      <c r="I242" s="261"/>
      <c r="J242" s="257"/>
      <c r="K242" s="257"/>
      <c r="L242" s="262"/>
      <c r="M242" s="263"/>
      <c r="N242" s="264"/>
      <c r="O242" s="264"/>
      <c r="P242" s="264"/>
      <c r="Q242" s="264"/>
      <c r="R242" s="264"/>
      <c r="S242" s="264"/>
      <c r="T242" s="265"/>
      <c r="AT242" s="266" t="s">
        <v>164</v>
      </c>
      <c r="AU242" s="266" t="s">
        <v>83</v>
      </c>
      <c r="AV242" s="13" t="s">
        <v>169</v>
      </c>
      <c r="AW242" s="13" t="s">
        <v>36</v>
      </c>
      <c r="AX242" s="13" t="s">
        <v>81</v>
      </c>
      <c r="AY242" s="266" t="s">
        <v>155</v>
      </c>
    </row>
    <row r="243" s="1" customFormat="1" ht="38.25" customHeight="1">
      <c r="B243" s="46"/>
      <c r="C243" s="222" t="s">
        <v>424</v>
      </c>
      <c r="D243" s="222" t="s">
        <v>157</v>
      </c>
      <c r="E243" s="223" t="s">
        <v>571</v>
      </c>
      <c r="F243" s="224" t="s">
        <v>572</v>
      </c>
      <c r="G243" s="225" t="s">
        <v>318</v>
      </c>
      <c r="H243" s="226">
        <v>34</v>
      </c>
      <c r="I243" s="227"/>
      <c r="J243" s="228">
        <f>ROUND(I243*H243,2)</f>
        <v>0</v>
      </c>
      <c r="K243" s="224" t="s">
        <v>161</v>
      </c>
      <c r="L243" s="72"/>
      <c r="M243" s="229" t="s">
        <v>23</v>
      </c>
      <c r="N243" s="230" t="s">
        <v>44</v>
      </c>
      <c r="O243" s="47"/>
      <c r="P243" s="231">
        <f>O243*H243</f>
        <v>0</v>
      </c>
      <c r="Q243" s="231">
        <v>0</v>
      </c>
      <c r="R243" s="231">
        <f>Q243*H243</f>
        <v>0</v>
      </c>
      <c r="S243" s="231">
        <v>0</v>
      </c>
      <c r="T243" s="232">
        <f>S243*H243</f>
        <v>0</v>
      </c>
      <c r="AR243" s="24" t="s">
        <v>239</v>
      </c>
      <c r="AT243" s="24" t="s">
        <v>157</v>
      </c>
      <c r="AU243" s="24" t="s">
        <v>83</v>
      </c>
      <c r="AY243" s="24" t="s">
        <v>155</v>
      </c>
      <c r="BE243" s="233">
        <f>IF(N243="základní",J243,0)</f>
        <v>0</v>
      </c>
      <c r="BF243" s="233">
        <f>IF(N243="snížená",J243,0)</f>
        <v>0</v>
      </c>
      <c r="BG243" s="233">
        <f>IF(N243="zákl. přenesená",J243,0)</f>
        <v>0</v>
      </c>
      <c r="BH243" s="233">
        <f>IF(N243="sníž. přenesená",J243,0)</f>
        <v>0</v>
      </c>
      <c r="BI243" s="233">
        <f>IF(N243="nulová",J243,0)</f>
        <v>0</v>
      </c>
      <c r="BJ243" s="24" t="s">
        <v>81</v>
      </c>
      <c r="BK243" s="233">
        <f>ROUND(I243*H243,2)</f>
        <v>0</v>
      </c>
      <c r="BL243" s="24" t="s">
        <v>239</v>
      </c>
      <c r="BM243" s="24" t="s">
        <v>573</v>
      </c>
    </row>
    <row r="244" s="11" customFormat="1">
      <c r="B244" s="234"/>
      <c r="C244" s="235"/>
      <c r="D244" s="236" t="s">
        <v>164</v>
      </c>
      <c r="E244" s="237" t="s">
        <v>23</v>
      </c>
      <c r="F244" s="238" t="s">
        <v>865</v>
      </c>
      <c r="G244" s="235"/>
      <c r="H244" s="239">
        <v>34</v>
      </c>
      <c r="I244" s="240"/>
      <c r="J244" s="235"/>
      <c r="K244" s="235"/>
      <c r="L244" s="241"/>
      <c r="M244" s="242"/>
      <c r="N244" s="243"/>
      <c r="O244" s="243"/>
      <c r="P244" s="243"/>
      <c r="Q244" s="243"/>
      <c r="R244" s="243"/>
      <c r="S244" s="243"/>
      <c r="T244" s="244"/>
      <c r="AT244" s="245" t="s">
        <v>164</v>
      </c>
      <c r="AU244" s="245" t="s">
        <v>83</v>
      </c>
      <c r="AV244" s="11" t="s">
        <v>83</v>
      </c>
      <c r="AW244" s="11" t="s">
        <v>36</v>
      </c>
      <c r="AX244" s="11" t="s">
        <v>81</v>
      </c>
      <c r="AY244" s="245" t="s">
        <v>155</v>
      </c>
    </row>
    <row r="245" s="1" customFormat="1" ht="25.5" customHeight="1">
      <c r="B245" s="46"/>
      <c r="C245" s="222" t="s">
        <v>429</v>
      </c>
      <c r="D245" s="222" t="s">
        <v>157</v>
      </c>
      <c r="E245" s="223" t="s">
        <v>576</v>
      </c>
      <c r="F245" s="224" t="s">
        <v>866</v>
      </c>
      <c r="G245" s="225" t="s">
        <v>254</v>
      </c>
      <c r="H245" s="226">
        <v>20.5</v>
      </c>
      <c r="I245" s="227"/>
      <c r="J245" s="228">
        <f>ROUND(I245*H245,2)</f>
        <v>0</v>
      </c>
      <c r="K245" s="224" t="s">
        <v>23</v>
      </c>
      <c r="L245" s="72"/>
      <c r="M245" s="229" t="s">
        <v>23</v>
      </c>
      <c r="N245" s="230" t="s">
        <v>44</v>
      </c>
      <c r="O245" s="47"/>
      <c r="P245" s="231">
        <f>O245*H245</f>
        <v>0</v>
      </c>
      <c r="Q245" s="231">
        <v>0</v>
      </c>
      <c r="R245" s="231">
        <f>Q245*H245</f>
        <v>0</v>
      </c>
      <c r="S245" s="231">
        <v>0</v>
      </c>
      <c r="T245" s="232">
        <f>S245*H245</f>
        <v>0</v>
      </c>
      <c r="AR245" s="24" t="s">
        <v>239</v>
      </c>
      <c r="AT245" s="24" t="s">
        <v>157</v>
      </c>
      <c r="AU245" s="24" t="s">
        <v>83</v>
      </c>
      <c r="AY245" s="24" t="s">
        <v>155</v>
      </c>
      <c r="BE245" s="233">
        <f>IF(N245="základní",J245,0)</f>
        <v>0</v>
      </c>
      <c r="BF245" s="233">
        <f>IF(N245="snížená",J245,0)</f>
        <v>0</v>
      </c>
      <c r="BG245" s="233">
        <f>IF(N245="zákl. přenesená",J245,0)</f>
        <v>0</v>
      </c>
      <c r="BH245" s="233">
        <f>IF(N245="sníž. přenesená",J245,0)</f>
        <v>0</v>
      </c>
      <c r="BI245" s="233">
        <f>IF(N245="nulová",J245,0)</f>
        <v>0</v>
      </c>
      <c r="BJ245" s="24" t="s">
        <v>81</v>
      </c>
      <c r="BK245" s="233">
        <f>ROUND(I245*H245,2)</f>
        <v>0</v>
      </c>
      <c r="BL245" s="24" t="s">
        <v>239</v>
      </c>
      <c r="BM245" s="24" t="s">
        <v>578</v>
      </c>
    </row>
    <row r="246" s="1" customFormat="1" ht="38.25" customHeight="1">
      <c r="B246" s="46"/>
      <c r="C246" s="222" t="s">
        <v>434</v>
      </c>
      <c r="D246" s="222" t="s">
        <v>157</v>
      </c>
      <c r="E246" s="223" t="s">
        <v>584</v>
      </c>
      <c r="F246" s="224" t="s">
        <v>585</v>
      </c>
      <c r="G246" s="225" t="s">
        <v>478</v>
      </c>
      <c r="H246" s="226">
        <v>0.047</v>
      </c>
      <c r="I246" s="227"/>
      <c r="J246" s="228">
        <f>ROUND(I246*H246,2)</f>
        <v>0</v>
      </c>
      <c r="K246" s="224" t="s">
        <v>161</v>
      </c>
      <c r="L246" s="72"/>
      <c r="M246" s="229" t="s">
        <v>23</v>
      </c>
      <c r="N246" s="230" t="s">
        <v>44</v>
      </c>
      <c r="O246" s="47"/>
      <c r="P246" s="231">
        <f>O246*H246</f>
        <v>0</v>
      </c>
      <c r="Q246" s="231">
        <v>0</v>
      </c>
      <c r="R246" s="231">
        <f>Q246*H246</f>
        <v>0</v>
      </c>
      <c r="S246" s="231">
        <v>0</v>
      </c>
      <c r="T246" s="232">
        <f>S246*H246</f>
        <v>0</v>
      </c>
      <c r="AR246" s="24" t="s">
        <v>239</v>
      </c>
      <c r="AT246" s="24" t="s">
        <v>157</v>
      </c>
      <c r="AU246" s="24" t="s">
        <v>83</v>
      </c>
      <c r="AY246" s="24" t="s">
        <v>155</v>
      </c>
      <c r="BE246" s="233">
        <f>IF(N246="základní",J246,0)</f>
        <v>0</v>
      </c>
      <c r="BF246" s="233">
        <f>IF(N246="snížená",J246,0)</f>
        <v>0</v>
      </c>
      <c r="BG246" s="233">
        <f>IF(N246="zákl. přenesená",J246,0)</f>
        <v>0</v>
      </c>
      <c r="BH246" s="233">
        <f>IF(N246="sníž. přenesená",J246,0)</f>
        <v>0</v>
      </c>
      <c r="BI246" s="233">
        <f>IF(N246="nulová",J246,0)</f>
        <v>0</v>
      </c>
      <c r="BJ246" s="24" t="s">
        <v>81</v>
      </c>
      <c r="BK246" s="233">
        <f>ROUND(I246*H246,2)</f>
        <v>0</v>
      </c>
      <c r="BL246" s="24" t="s">
        <v>239</v>
      </c>
      <c r="BM246" s="24" t="s">
        <v>586</v>
      </c>
    </row>
    <row r="247" s="1" customFormat="1" ht="38.25" customHeight="1">
      <c r="B247" s="46"/>
      <c r="C247" s="222" t="s">
        <v>439</v>
      </c>
      <c r="D247" s="222" t="s">
        <v>157</v>
      </c>
      <c r="E247" s="223" t="s">
        <v>588</v>
      </c>
      <c r="F247" s="224" t="s">
        <v>589</v>
      </c>
      <c r="G247" s="225" t="s">
        <v>478</v>
      </c>
      <c r="H247" s="226">
        <v>0.047</v>
      </c>
      <c r="I247" s="227"/>
      <c r="J247" s="228">
        <f>ROUND(I247*H247,2)</f>
        <v>0</v>
      </c>
      <c r="K247" s="224" t="s">
        <v>161</v>
      </c>
      <c r="L247" s="72"/>
      <c r="M247" s="229" t="s">
        <v>23</v>
      </c>
      <c r="N247" s="230" t="s">
        <v>44</v>
      </c>
      <c r="O247" s="47"/>
      <c r="P247" s="231">
        <f>O247*H247</f>
        <v>0</v>
      </c>
      <c r="Q247" s="231">
        <v>0</v>
      </c>
      <c r="R247" s="231">
        <f>Q247*H247</f>
        <v>0</v>
      </c>
      <c r="S247" s="231">
        <v>0</v>
      </c>
      <c r="T247" s="232">
        <f>S247*H247</f>
        <v>0</v>
      </c>
      <c r="AR247" s="24" t="s">
        <v>239</v>
      </c>
      <c r="AT247" s="24" t="s">
        <v>157</v>
      </c>
      <c r="AU247" s="24" t="s">
        <v>83</v>
      </c>
      <c r="AY247" s="24" t="s">
        <v>155</v>
      </c>
      <c r="BE247" s="233">
        <f>IF(N247="základní",J247,0)</f>
        <v>0</v>
      </c>
      <c r="BF247" s="233">
        <f>IF(N247="snížená",J247,0)</f>
        <v>0</v>
      </c>
      <c r="BG247" s="233">
        <f>IF(N247="zákl. přenesená",J247,0)</f>
        <v>0</v>
      </c>
      <c r="BH247" s="233">
        <f>IF(N247="sníž. přenesená",J247,0)</f>
        <v>0</v>
      </c>
      <c r="BI247" s="233">
        <f>IF(N247="nulová",J247,0)</f>
        <v>0</v>
      </c>
      <c r="BJ247" s="24" t="s">
        <v>81</v>
      </c>
      <c r="BK247" s="233">
        <f>ROUND(I247*H247,2)</f>
        <v>0</v>
      </c>
      <c r="BL247" s="24" t="s">
        <v>239</v>
      </c>
      <c r="BM247" s="24" t="s">
        <v>590</v>
      </c>
    </row>
    <row r="248" s="10" customFormat="1" ht="29.88" customHeight="1">
      <c r="B248" s="206"/>
      <c r="C248" s="207"/>
      <c r="D248" s="208" t="s">
        <v>72</v>
      </c>
      <c r="E248" s="220" t="s">
        <v>591</v>
      </c>
      <c r="F248" s="220" t="s">
        <v>592</v>
      </c>
      <c r="G248" s="207"/>
      <c r="H248" s="207"/>
      <c r="I248" s="210"/>
      <c r="J248" s="221">
        <f>BK248</f>
        <v>0</v>
      </c>
      <c r="K248" s="207"/>
      <c r="L248" s="212"/>
      <c r="M248" s="213"/>
      <c r="N248" s="214"/>
      <c r="O248" s="214"/>
      <c r="P248" s="215">
        <f>SUM(P249:P262)</f>
        <v>0</v>
      </c>
      <c r="Q248" s="214"/>
      <c r="R248" s="215">
        <f>SUM(R249:R262)</f>
        <v>0.13271084999999999</v>
      </c>
      <c r="S248" s="214"/>
      <c r="T248" s="216">
        <f>SUM(T249:T262)</f>
        <v>0.046555200000000005</v>
      </c>
      <c r="AR248" s="217" t="s">
        <v>83</v>
      </c>
      <c r="AT248" s="218" t="s">
        <v>72</v>
      </c>
      <c r="AU248" s="218" t="s">
        <v>81</v>
      </c>
      <c r="AY248" s="217" t="s">
        <v>155</v>
      </c>
      <c r="BK248" s="219">
        <f>SUM(BK249:BK262)</f>
        <v>0</v>
      </c>
    </row>
    <row r="249" s="1" customFormat="1" ht="25.5" customHeight="1">
      <c r="B249" s="46"/>
      <c r="C249" s="222" t="s">
        <v>443</v>
      </c>
      <c r="D249" s="222" t="s">
        <v>157</v>
      </c>
      <c r="E249" s="223" t="s">
        <v>607</v>
      </c>
      <c r="F249" s="224" t="s">
        <v>608</v>
      </c>
      <c r="G249" s="225" t="s">
        <v>188</v>
      </c>
      <c r="H249" s="226">
        <v>13.176</v>
      </c>
      <c r="I249" s="227"/>
      <c r="J249" s="228">
        <f>ROUND(I249*H249,2)</f>
        <v>0</v>
      </c>
      <c r="K249" s="224" t="s">
        <v>161</v>
      </c>
      <c r="L249" s="72"/>
      <c r="M249" s="229" t="s">
        <v>23</v>
      </c>
      <c r="N249" s="230" t="s">
        <v>44</v>
      </c>
      <c r="O249" s="47"/>
      <c r="P249" s="231">
        <f>O249*H249</f>
        <v>0</v>
      </c>
      <c r="Q249" s="231">
        <v>0</v>
      </c>
      <c r="R249" s="231">
        <f>Q249*H249</f>
        <v>0</v>
      </c>
      <c r="S249" s="231">
        <v>0</v>
      </c>
      <c r="T249" s="232">
        <f>S249*H249</f>
        <v>0</v>
      </c>
      <c r="AR249" s="24" t="s">
        <v>239</v>
      </c>
      <c r="AT249" s="24" t="s">
        <v>157</v>
      </c>
      <c r="AU249" s="24" t="s">
        <v>83</v>
      </c>
      <c r="AY249" s="24" t="s">
        <v>155</v>
      </c>
      <c r="BE249" s="233">
        <f>IF(N249="základní",J249,0)</f>
        <v>0</v>
      </c>
      <c r="BF249" s="233">
        <f>IF(N249="snížená",J249,0)</f>
        <v>0</v>
      </c>
      <c r="BG249" s="233">
        <f>IF(N249="zákl. přenesená",J249,0)</f>
        <v>0</v>
      </c>
      <c r="BH249" s="233">
        <f>IF(N249="sníž. přenesená",J249,0)</f>
        <v>0</v>
      </c>
      <c r="BI249" s="233">
        <f>IF(N249="nulová",J249,0)</f>
        <v>0</v>
      </c>
      <c r="BJ249" s="24" t="s">
        <v>81</v>
      </c>
      <c r="BK249" s="233">
        <f>ROUND(I249*H249,2)</f>
        <v>0</v>
      </c>
      <c r="BL249" s="24" t="s">
        <v>239</v>
      </c>
      <c r="BM249" s="24" t="s">
        <v>609</v>
      </c>
    </row>
    <row r="250" s="11" customFormat="1">
      <c r="B250" s="234"/>
      <c r="C250" s="235"/>
      <c r="D250" s="236" t="s">
        <v>164</v>
      </c>
      <c r="E250" s="237" t="s">
        <v>23</v>
      </c>
      <c r="F250" s="238" t="s">
        <v>867</v>
      </c>
      <c r="G250" s="235"/>
      <c r="H250" s="239">
        <v>8.8960000000000008</v>
      </c>
      <c r="I250" s="240"/>
      <c r="J250" s="235"/>
      <c r="K250" s="235"/>
      <c r="L250" s="241"/>
      <c r="M250" s="242"/>
      <c r="N250" s="243"/>
      <c r="O250" s="243"/>
      <c r="P250" s="243"/>
      <c r="Q250" s="243"/>
      <c r="R250" s="243"/>
      <c r="S250" s="243"/>
      <c r="T250" s="244"/>
      <c r="AT250" s="245" t="s">
        <v>164</v>
      </c>
      <c r="AU250" s="245" t="s">
        <v>83</v>
      </c>
      <c r="AV250" s="11" t="s">
        <v>83</v>
      </c>
      <c r="AW250" s="11" t="s">
        <v>36</v>
      </c>
      <c r="AX250" s="11" t="s">
        <v>73</v>
      </c>
      <c r="AY250" s="245" t="s">
        <v>155</v>
      </c>
    </row>
    <row r="251" s="11" customFormat="1">
      <c r="B251" s="234"/>
      <c r="C251" s="235"/>
      <c r="D251" s="236" t="s">
        <v>164</v>
      </c>
      <c r="E251" s="237" t="s">
        <v>23</v>
      </c>
      <c r="F251" s="238" t="s">
        <v>868</v>
      </c>
      <c r="G251" s="235"/>
      <c r="H251" s="239">
        <v>4.2800000000000002</v>
      </c>
      <c r="I251" s="240"/>
      <c r="J251" s="235"/>
      <c r="K251" s="235"/>
      <c r="L251" s="241"/>
      <c r="M251" s="242"/>
      <c r="N251" s="243"/>
      <c r="O251" s="243"/>
      <c r="P251" s="243"/>
      <c r="Q251" s="243"/>
      <c r="R251" s="243"/>
      <c r="S251" s="243"/>
      <c r="T251" s="244"/>
      <c r="AT251" s="245" t="s">
        <v>164</v>
      </c>
      <c r="AU251" s="245" t="s">
        <v>83</v>
      </c>
      <c r="AV251" s="11" t="s">
        <v>83</v>
      </c>
      <c r="AW251" s="11" t="s">
        <v>36</v>
      </c>
      <c r="AX251" s="11" t="s">
        <v>73</v>
      </c>
      <c r="AY251" s="245" t="s">
        <v>155</v>
      </c>
    </row>
    <row r="252" s="13" customFormat="1">
      <c r="B252" s="256"/>
      <c r="C252" s="257"/>
      <c r="D252" s="236" t="s">
        <v>164</v>
      </c>
      <c r="E252" s="258" t="s">
        <v>23</v>
      </c>
      <c r="F252" s="259" t="s">
        <v>199</v>
      </c>
      <c r="G252" s="257"/>
      <c r="H252" s="260">
        <v>13.176</v>
      </c>
      <c r="I252" s="261"/>
      <c r="J252" s="257"/>
      <c r="K252" s="257"/>
      <c r="L252" s="262"/>
      <c r="M252" s="263"/>
      <c r="N252" s="264"/>
      <c r="O252" s="264"/>
      <c r="P252" s="264"/>
      <c r="Q252" s="264"/>
      <c r="R252" s="264"/>
      <c r="S252" s="264"/>
      <c r="T252" s="265"/>
      <c r="AT252" s="266" t="s">
        <v>164</v>
      </c>
      <c r="AU252" s="266" t="s">
        <v>83</v>
      </c>
      <c r="AV252" s="13" t="s">
        <v>169</v>
      </c>
      <c r="AW252" s="13" t="s">
        <v>36</v>
      </c>
      <c r="AX252" s="13" t="s">
        <v>81</v>
      </c>
      <c r="AY252" s="266" t="s">
        <v>155</v>
      </c>
    </row>
    <row r="253" s="1" customFormat="1" ht="16.5" customHeight="1">
      <c r="B253" s="46"/>
      <c r="C253" s="267" t="s">
        <v>451</v>
      </c>
      <c r="D253" s="267" t="s">
        <v>221</v>
      </c>
      <c r="E253" s="268" t="s">
        <v>612</v>
      </c>
      <c r="F253" s="269" t="s">
        <v>613</v>
      </c>
      <c r="G253" s="270" t="s">
        <v>188</v>
      </c>
      <c r="H253" s="271">
        <v>15.811</v>
      </c>
      <c r="I253" s="272"/>
      <c r="J253" s="273">
        <f>ROUND(I253*H253,2)</f>
        <v>0</v>
      </c>
      <c r="K253" s="269" t="s">
        <v>161</v>
      </c>
      <c r="L253" s="274"/>
      <c r="M253" s="275" t="s">
        <v>23</v>
      </c>
      <c r="N253" s="276" t="s">
        <v>44</v>
      </c>
      <c r="O253" s="47"/>
      <c r="P253" s="231">
        <f>O253*H253</f>
        <v>0</v>
      </c>
      <c r="Q253" s="231">
        <v>0.0073499999999999998</v>
      </c>
      <c r="R253" s="231">
        <f>Q253*H253</f>
        <v>0.11621084999999999</v>
      </c>
      <c r="S253" s="231">
        <v>0</v>
      </c>
      <c r="T253" s="232">
        <f>S253*H253</f>
        <v>0</v>
      </c>
      <c r="AR253" s="24" t="s">
        <v>327</v>
      </c>
      <c r="AT253" s="24" t="s">
        <v>221</v>
      </c>
      <c r="AU253" s="24" t="s">
        <v>83</v>
      </c>
      <c r="AY253" s="24" t="s">
        <v>155</v>
      </c>
      <c r="BE253" s="233">
        <f>IF(N253="základní",J253,0)</f>
        <v>0</v>
      </c>
      <c r="BF253" s="233">
        <f>IF(N253="snížená",J253,0)</f>
        <v>0</v>
      </c>
      <c r="BG253" s="233">
        <f>IF(N253="zákl. přenesená",J253,0)</f>
        <v>0</v>
      </c>
      <c r="BH253" s="233">
        <f>IF(N253="sníž. přenesená",J253,0)</f>
        <v>0</v>
      </c>
      <c r="BI253" s="233">
        <f>IF(N253="nulová",J253,0)</f>
        <v>0</v>
      </c>
      <c r="BJ253" s="24" t="s">
        <v>81</v>
      </c>
      <c r="BK253" s="233">
        <f>ROUND(I253*H253,2)</f>
        <v>0</v>
      </c>
      <c r="BL253" s="24" t="s">
        <v>239</v>
      </c>
      <c r="BM253" s="24" t="s">
        <v>614</v>
      </c>
    </row>
    <row r="254" s="11" customFormat="1">
      <c r="B254" s="234"/>
      <c r="C254" s="235"/>
      <c r="D254" s="236" t="s">
        <v>164</v>
      </c>
      <c r="E254" s="235"/>
      <c r="F254" s="238" t="s">
        <v>869</v>
      </c>
      <c r="G254" s="235"/>
      <c r="H254" s="239">
        <v>15.811</v>
      </c>
      <c r="I254" s="240"/>
      <c r="J254" s="235"/>
      <c r="K254" s="235"/>
      <c r="L254" s="241"/>
      <c r="M254" s="242"/>
      <c r="N254" s="243"/>
      <c r="O254" s="243"/>
      <c r="P254" s="243"/>
      <c r="Q254" s="243"/>
      <c r="R254" s="243"/>
      <c r="S254" s="243"/>
      <c r="T254" s="244"/>
      <c r="AT254" s="245" t="s">
        <v>164</v>
      </c>
      <c r="AU254" s="245" t="s">
        <v>83</v>
      </c>
      <c r="AV254" s="11" t="s">
        <v>83</v>
      </c>
      <c r="AW254" s="11" t="s">
        <v>6</v>
      </c>
      <c r="AX254" s="11" t="s">
        <v>81</v>
      </c>
      <c r="AY254" s="245" t="s">
        <v>155</v>
      </c>
    </row>
    <row r="255" s="1" customFormat="1" ht="16.5" customHeight="1">
      <c r="B255" s="46"/>
      <c r="C255" s="222" t="s">
        <v>456</v>
      </c>
      <c r="D255" s="222" t="s">
        <v>157</v>
      </c>
      <c r="E255" s="223" t="s">
        <v>617</v>
      </c>
      <c r="F255" s="224" t="s">
        <v>618</v>
      </c>
      <c r="G255" s="225" t="s">
        <v>188</v>
      </c>
      <c r="H255" s="226">
        <v>4.2400000000000002</v>
      </c>
      <c r="I255" s="227"/>
      <c r="J255" s="228">
        <f>ROUND(I255*H255,2)</f>
        <v>0</v>
      </c>
      <c r="K255" s="224" t="s">
        <v>161</v>
      </c>
      <c r="L255" s="72"/>
      <c r="M255" s="229" t="s">
        <v>23</v>
      </c>
      <c r="N255" s="230" t="s">
        <v>44</v>
      </c>
      <c r="O255" s="47"/>
      <c r="P255" s="231">
        <f>O255*H255</f>
        <v>0</v>
      </c>
      <c r="Q255" s="231">
        <v>0</v>
      </c>
      <c r="R255" s="231">
        <f>Q255*H255</f>
        <v>0</v>
      </c>
      <c r="S255" s="231">
        <v>0.01098</v>
      </c>
      <c r="T255" s="232">
        <f>S255*H255</f>
        <v>0.046555200000000005</v>
      </c>
      <c r="AR255" s="24" t="s">
        <v>239</v>
      </c>
      <c r="AT255" s="24" t="s">
        <v>157</v>
      </c>
      <c r="AU255" s="24" t="s">
        <v>83</v>
      </c>
      <c r="AY255" s="24" t="s">
        <v>155</v>
      </c>
      <c r="BE255" s="233">
        <f>IF(N255="základní",J255,0)</f>
        <v>0</v>
      </c>
      <c r="BF255" s="233">
        <f>IF(N255="snížená",J255,0)</f>
        <v>0</v>
      </c>
      <c r="BG255" s="233">
        <f>IF(N255="zákl. přenesená",J255,0)</f>
        <v>0</v>
      </c>
      <c r="BH255" s="233">
        <f>IF(N255="sníž. přenesená",J255,0)</f>
        <v>0</v>
      </c>
      <c r="BI255" s="233">
        <f>IF(N255="nulová",J255,0)</f>
        <v>0</v>
      </c>
      <c r="BJ255" s="24" t="s">
        <v>81</v>
      </c>
      <c r="BK255" s="233">
        <f>ROUND(I255*H255,2)</f>
        <v>0</v>
      </c>
      <c r="BL255" s="24" t="s">
        <v>239</v>
      </c>
      <c r="BM255" s="24" t="s">
        <v>870</v>
      </c>
    </row>
    <row r="256" s="11" customFormat="1">
      <c r="B256" s="234"/>
      <c r="C256" s="235"/>
      <c r="D256" s="236" t="s">
        <v>164</v>
      </c>
      <c r="E256" s="237" t="s">
        <v>23</v>
      </c>
      <c r="F256" s="238" t="s">
        <v>871</v>
      </c>
      <c r="G256" s="235"/>
      <c r="H256" s="239">
        <v>4.2400000000000002</v>
      </c>
      <c r="I256" s="240"/>
      <c r="J256" s="235"/>
      <c r="K256" s="235"/>
      <c r="L256" s="241"/>
      <c r="M256" s="242"/>
      <c r="N256" s="243"/>
      <c r="O256" s="243"/>
      <c r="P256" s="243"/>
      <c r="Q256" s="243"/>
      <c r="R256" s="243"/>
      <c r="S256" s="243"/>
      <c r="T256" s="244"/>
      <c r="AT256" s="245" t="s">
        <v>164</v>
      </c>
      <c r="AU256" s="245" t="s">
        <v>83</v>
      </c>
      <c r="AV256" s="11" t="s">
        <v>83</v>
      </c>
      <c r="AW256" s="11" t="s">
        <v>36</v>
      </c>
      <c r="AX256" s="11" t="s">
        <v>81</v>
      </c>
      <c r="AY256" s="245" t="s">
        <v>155</v>
      </c>
    </row>
    <row r="257" s="1" customFormat="1" ht="16.5" customHeight="1">
      <c r="B257" s="46"/>
      <c r="C257" s="222" t="s">
        <v>461</v>
      </c>
      <c r="D257" s="222" t="s">
        <v>157</v>
      </c>
      <c r="E257" s="223" t="s">
        <v>872</v>
      </c>
      <c r="F257" s="224" t="s">
        <v>873</v>
      </c>
      <c r="G257" s="225" t="s">
        <v>254</v>
      </c>
      <c r="H257" s="226">
        <v>12.5</v>
      </c>
      <c r="I257" s="227"/>
      <c r="J257" s="228">
        <f>ROUND(I257*H257,2)</f>
        <v>0</v>
      </c>
      <c r="K257" s="224" t="s">
        <v>161</v>
      </c>
      <c r="L257" s="72"/>
      <c r="M257" s="229" t="s">
        <v>23</v>
      </c>
      <c r="N257" s="230" t="s">
        <v>44</v>
      </c>
      <c r="O257" s="47"/>
      <c r="P257" s="231">
        <f>O257*H257</f>
        <v>0</v>
      </c>
      <c r="Q257" s="231">
        <v>0</v>
      </c>
      <c r="R257" s="231">
        <f>Q257*H257</f>
        <v>0</v>
      </c>
      <c r="S257" s="231">
        <v>0</v>
      </c>
      <c r="T257" s="232">
        <f>S257*H257</f>
        <v>0</v>
      </c>
      <c r="AR257" s="24" t="s">
        <v>239</v>
      </c>
      <c r="AT257" s="24" t="s">
        <v>157</v>
      </c>
      <c r="AU257" s="24" t="s">
        <v>83</v>
      </c>
      <c r="AY257" s="24" t="s">
        <v>155</v>
      </c>
      <c r="BE257" s="233">
        <f>IF(N257="základní",J257,0)</f>
        <v>0</v>
      </c>
      <c r="BF257" s="233">
        <f>IF(N257="snížená",J257,0)</f>
        <v>0</v>
      </c>
      <c r="BG257" s="233">
        <f>IF(N257="zákl. přenesená",J257,0)</f>
        <v>0</v>
      </c>
      <c r="BH257" s="233">
        <f>IF(N257="sníž. přenesená",J257,0)</f>
        <v>0</v>
      </c>
      <c r="BI257" s="233">
        <f>IF(N257="nulová",J257,0)</f>
        <v>0</v>
      </c>
      <c r="BJ257" s="24" t="s">
        <v>81</v>
      </c>
      <c r="BK257" s="233">
        <f>ROUND(I257*H257,2)</f>
        <v>0</v>
      </c>
      <c r="BL257" s="24" t="s">
        <v>239</v>
      </c>
      <c r="BM257" s="24" t="s">
        <v>874</v>
      </c>
    </row>
    <row r="258" s="11" customFormat="1">
      <c r="B258" s="234"/>
      <c r="C258" s="235"/>
      <c r="D258" s="236" t="s">
        <v>164</v>
      </c>
      <c r="E258" s="237" t="s">
        <v>23</v>
      </c>
      <c r="F258" s="238" t="s">
        <v>875</v>
      </c>
      <c r="G258" s="235"/>
      <c r="H258" s="239">
        <v>12.5</v>
      </c>
      <c r="I258" s="240"/>
      <c r="J258" s="235"/>
      <c r="K258" s="235"/>
      <c r="L258" s="241"/>
      <c r="M258" s="242"/>
      <c r="N258" s="243"/>
      <c r="O258" s="243"/>
      <c r="P258" s="243"/>
      <c r="Q258" s="243"/>
      <c r="R258" s="243"/>
      <c r="S258" s="243"/>
      <c r="T258" s="244"/>
      <c r="AT258" s="245" t="s">
        <v>164</v>
      </c>
      <c r="AU258" s="245" t="s">
        <v>83</v>
      </c>
      <c r="AV258" s="11" t="s">
        <v>83</v>
      </c>
      <c r="AW258" s="11" t="s">
        <v>36</v>
      </c>
      <c r="AX258" s="11" t="s">
        <v>81</v>
      </c>
      <c r="AY258" s="245" t="s">
        <v>155</v>
      </c>
    </row>
    <row r="259" s="1" customFormat="1" ht="16.5" customHeight="1">
      <c r="B259" s="46"/>
      <c r="C259" s="267" t="s">
        <v>465</v>
      </c>
      <c r="D259" s="267" t="s">
        <v>221</v>
      </c>
      <c r="E259" s="268" t="s">
        <v>876</v>
      </c>
      <c r="F259" s="269" t="s">
        <v>877</v>
      </c>
      <c r="G259" s="270" t="s">
        <v>160</v>
      </c>
      <c r="H259" s="271">
        <v>0.029999999999999999</v>
      </c>
      <c r="I259" s="272"/>
      <c r="J259" s="273">
        <f>ROUND(I259*H259,2)</f>
        <v>0</v>
      </c>
      <c r="K259" s="269" t="s">
        <v>161</v>
      </c>
      <c r="L259" s="274"/>
      <c r="M259" s="275" t="s">
        <v>23</v>
      </c>
      <c r="N259" s="276" t="s">
        <v>44</v>
      </c>
      <c r="O259" s="47"/>
      <c r="P259" s="231">
        <f>O259*H259</f>
        <v>0</v>
      </c>
      <c r="Q259" s="231">
        <v>0.55000000000000004</v>
      </c>
      <c r="R259" s="231">
        <f>Q259*H259</f>
        <v>0.016500000000000001</v>
      </c>
      <c r="S259" s="231">
        <v>0</v>
      </c>
      <c r="T259" s="232">
        <f>S259*H259</f>
        <v>0</v>
      </c>
      <c r="AR259" s="24" t="s">
        <v>327</v>
      </c>
      <c r="AT259" s="24" t="s">
        <v>221</v>
      </c>
      <c r="AU259" s="24" t="s">
        <v>83</v>
      </c>
      <c r="AY259" s="24" t="s">
        <v>155</v>
      </c>
      <c r="BE259" s="233">
        <f>IF(N259="základní",J259,0)</f>
        <v>0</v>
      </c>
      <c r="BF259" s="233">
        <f>IF(N259="snížená",J259,0)</f>
        <v>0</v>
      </c>
      <c r="BG259" s="233">
        <f>IF(N259="zákl. přenesená",J259,0)</f>
        <v>0</v>
      </c>
      <c r="BH259" s="233">
        <f>IF(N259="sníž. přenesená",J259,0)</f>
        <v>0</v>
      </c>
      <c r="BI259" s="233">
        <f>IF(N259="nulová",J259,0)</f>
        <v>0</v>
      </c>
      <c r="BJ259" s="24" t="s">
        <v>81</v>
      </c>
      <c r="BK259" s="233">
        <f>ROUND(I259*H259,2)</f>
        <v>0</v>
      </c>
      <c r="BL259" s="24" t="s">
        <v>239</v>
      </c>
      <c r="BM259" s="24" t="s">
        <v>878</v>
      </c>
    </row>
    <row r="260" s="11" customFormat="1">
      <c r="B260" s="234"/>
      <c r="C260" s="235"/>
      <c r="D260" s="236" t="s">
        <v>164</v>
      </c>
      <c r="E260" s="237" t="s">
        <v>23</v>
      </c>
      <c r="F260" s="238" t="s">
        <v>879</v>
      </c>
      <c r="G260" s="235"/>
      <c r="H260" s="239">
        <v>0.029999999999999999</v>
      </c>
      <c r="I260" s="240"/>
      <c r="J260" s="235"/>
      <c r="K260" s="235"/>
      <c r="L260" s="241"/>
      <c r="M260" s="242"/>
      <c r="N260" s="243"/>
      <c r="O260" s="243"/>
      <c r="P260" s="243"/>
      <c r="Q260" s="243"/>
      <c r="R260" s="243"/>
      <c r="S260" s="243"/>
      <c r="T260" s="244"/>
      <c r="AT260" s="245" t="s">
        <v>164</v>
      </c>
      <c r="AU260" s="245" t="s">
        <v>83</v>
      </c>
      <c r="AV260" s="11" t="s">
        <v>83</v>
      </c>
      <c r="AW260" s="11" t="s">
        <v>36</v>
      </c>
      <c r="AX260" s="11" t="s">
        <v>81</v>
      </c>
      <c r="AY260" s="245" t="s">
        <v>155</v>
      </c>
    </row>
    <row r="261" s="1" customFormat="1" ht="38.25" customHeight="1">
      <c r="B261" s="46"/>
      <c r="C261" s="222" t="s">
        <v>469</v>
      </c>
      <c r="D261" s="222" t="s">
        <v>157</v>
      </c>
      <c r="E261" s="223" t="s">
        <v>622</v>
      </c>
      <c r="F261" s="224" t="s">
        <v>623</v>
      </c>
      <c r="G261" s="225" t="s">
        <v>478</v>
      </c>
      <c r="H261" s="226">
        <v>0.13300000000000001</v>
      </c>
      <c r="I261" s="227"/>
      <c r="J261" s="228">
        <f>ROUND(I261*H261,2)</f>
        <v>0</v>
      </c>
      <c r="K261" s="224" t="s">
        <v>161</v>
      </c>
      <c r="L261" s="72"/>
      <c r="M261" s="229" t="s">
        <v>23</v>
      </c>
      <c r="N261" s="230" t="s">
        <v>44</v>
      </c>
      <c r="O261" s="47"/>
      <c r="P261" s="231">
        <f>O261*H261</f>
        <v>0</v>
      </c>
      <c r="Q261" s="231">
        <v>0</v>
      </c>
      <c r="R261" s="231">
        <f>Q261*H261</f>
        <v>0</v>
      </c>
      <c r="S261" s="231">
        <v>0</v>
      </c>
      <c r="T261" s="232">
        <f>S261*H261</f>
        <v>0</v>
      </c>
      <c r="AR261" s="24" t="s">
        <v>239</v>
      </c>
      <c r="AT261" s="24" t="s">
        <v>157</v>
      </c>
      <c r="AU261" s="24" t="s">
        <v>83</v>
      </c>
      <c r="AY261" s="24" t="s">
        <v>155</v>
      </c>
      <c r="BE261" s="233">
        <f>IF(N261="základní",J261,0)</f>
        <v>0</v>
      </c>
      <c r="BF261" s="233">
        <f>IF(N261="snížená",J261,0)</f>
        <v>0</v>
      </c>
      <c r="BG261" s="233">
        <f>IF(N261="zákl. přenesená",J261,0)</f>
        <v>0</v>
      </c>
      <c r="BH261" s="233">
        <f>IF(N261="sníž. přenesená",J261,0)</f>
        <v>0</v>
      </c>
      <c r="BI261" s="233">
        <f>IF(N261="nulová",J261,0)</f>
        <v>0</v>
      </c>
      <c r="BJ261" s="24" t="s">
        <v>81</v>
      </c>
      <c r="BK261" s="233">
        <f>ROUND(I261*H261,2)</f>
        <v>0</v>
      </c>
      <c r="BL261" s="24" t="s">
        <v>239</v>
      </c>
      <c r="BM261" s="24" t="s">
        <v>624</v>
      </c>
    </row>
    <row r="262" s="1" customFormat="1" ht="38.25" customHeight="1">
      <c r="B262" s="46"/>
      <c r="C262" s="222" t="s">
        <v>475</v>
      </c>
      <c r="D262" s="222" t="s">
        <v>157</v>
      </c>
      <c r="E262" s="223" t="s">
        <v>626</v>
      </c>
      <c r="F262" s="224" t="s">
        <v>627</v>
      </c>
      <c r="G262" s="225" t="s">
        <v>478</v>
      </c>
      <c r="H262" s="226">
        <v>0.13300000000000001</v>
      </c>
      <c r="I262" s="227"/>
      <c r="J262" s="228">
        <f>ROUND(I262*H262,2)</f>
        <v>0</v>
      </c>
      <c r="K262" s="224" t="s">
        <v>161</v>
      </c>
      <c r="L262" s="72"/>
      <c r="M262" s="229" t="s">
        <v>23</v>
      </c>
      <c r="N262" s="230" t="s">
        <v>44</v>
      </c>
      <c r="O262" s="47"/>
      <c r="P262" s="231">
        <f>O262*H262</f>
        <v>0</v>
      </c>
      <c r="Q262" s="231">
        <v>0</v>
      </c>
      <c r="R262" s="231">
        <f>Q262*H262</f>
        <v>0</v>
      </c>
      <c r="S262" s="231">
        <v>0</v>
      </c>
      <c r="T262" s="232">
        <f>S262*H262</f>
        <v>0</v>
      </c>
      <c r="AR262" s="24" t="s">
        <v>239</v>
      </c>
      <c r="AT262" s="24" t="s">
        <v>157</v>
      </c>
      <c r="AU262" s="24" t="s">
        <v>83</v>
      </c>
      <c r="AY262" s="24" t="s">
        <v>155</v>
      </c>
      <c r="BE262" s="233">
        <f>IF(N262="základní",J262,0)</f>
        <v>0</v>
      </c>
      <c r="BF262" s="233">
        <f>IF(N262="snížená",J262,0)</f>
        <v>0</v>
      </c>
      <c r="BG262" s="233">
        <f>IF(N262="zákl. přenesená",J262,0)</f>
        <v>0</v>
      </c>
      <c r="BH262" s="233">
        <f>IF(N262="sníž. přenesená",J262,0)</f>
        <v>0</v>
      </c>
      <c r="BI262" s="233">
        <f>IF(N262="nulová",J262,0)</f>
        <v>0</v>
      </c>
      <c r="BJ262" s="24" t="s">
        <v>81</v>
      </c>
      <c r="BK262" s="233">
        <f>ROUND(I262*H262,2)</f>
        <v>0</v>
      </c>
      <c r="BL262" s="24" t="s">
        <v>239</v>
      </c>
      <c r="BM262" s="24" t="s">
        <v>628</v>
      </c>
    </row>
    <row r="263" s="10" customFormat="1" ht="29.88" customHeight="1">
      <c r="B263" s="206"/>
      <c r="C263" s="207"/>
      <c r="D263" s="208" t="s">
        <v>72</v>
      </c>
      <c r="E263" s="220" t="s">
        <v>629</v>
      </c>
      <c r="F263" s="220" t="s">
        <v>630</v>
      </c>
      <c r="G263" s="207"/>
      <c r="H263" s="207"/>
      <c r="I263" s="210"/>
      <c r="J263" s="221">
        <f>BK263</f>
        <v>0</v>
      </c>
      <c r="K263" s="207"/>
      <c r="L263" s="212"/>
      <c r="M263" s="213"/>
      <c r="N263" s="214"/>
      <c r="O263" s="214"/>
      <c r="P263" s="215">
        <f>SUM(P264:P266)</f>
        <v>0</v>
      </c>
      <c r="Q263" s="214"/>
      <c r="R263" s="215">
        <f>SUM(R264:R266)</f>
        <v>0</v>
      </c>
      <c r="S263" s="214"/>
      <c r="T263" s="216">
        <f>SUM(T264:T266)</f>
        <v>0.044999999999999998</v>
      </c>
      <c r="AR263" s="217" t="s">
        <v>83</v>
      </c>
      <c r="AT263" s="218" t="s">
        <v>72</v>
      </c>
      <c r="AU263" s="218" t="s">
        <v>81</v>
      </c>
      <c r="AY263" s="217" t="s">
        <v>155</v>
      </c>
      <c r="BK263" s="219">
        <f>SUM(BK264:BK266)</f>
        <v>0</v>
      </c>
    </row>
    <row r="264" s="1" customFormat="1" ht="38.25" customHeight="1">
      <c r="B264" s="46"/>
      <c r="C264" s="222" t="s">
        <v>480</v>
      </c>
      <c r="D264" s="222" t="s">
        <v>157</v>
      </c>
      <c r="E264" s="223" t="s">
        <v>652</v>
      </c>
      <c r="F264" s="224" t="s">
        <v>653</v>
      </c>
      <c r="G264" s="225" t="s">
        <v>318</v>
      </c>
      <c r="H264" s="226">
        <v>1</v>
      </c>
      <c r="I264" s="227"/>
      <c r="J264" s="228">
        <f>ROUND(I264*H264,2)</f>
        <v>0</v>
      </c>
      <c r="K264" s="224" t="s">
        <v>23</v>
      </c>
      <c r="L264" s="72"/>
      <c r="M264" s="229" t="s">
        <v>23</v>
      </c>
      <c r="N264" s="230" t="s">
        <v>44</v>
      </c>
      <c r="O264" s="47"/>
      <c r="P264" s="231">
        <f>O264*H264</f>
        <v>0</v>
      </c>
      <c r="Q264" s="231">
        <v>0</v>
      </c>
      <c r="R264" s="231">
        <f>Q264*H264</f>
        <v>0</v>
      </c>
      <c r="S264" s="231">
        <v>0</v>
      </c>
      <c r="T264" s="232">
        <f>S264*H264</f>
        <v>0</v>
      </c>
      <c r="AR264" s="24" t="s">
        <v>239</v>
      </c>
      <c r="AT264" s="24" t="s">
        <v>157</v>
      </c>
      <c r="AU264" s="24" t="s">
        <v>83</v>
      </c>
      <c r="AY264" s="24" t="s">
        <v>155</v>
      </c>
      <c r="BE264" s="233">
        <f>IF(N264="základní",J264,0)</f>
        <v>0</v>
      </c>
      <c r="BF264" s="233">
        <f>IF(N264="snížená",J264,0)</f>
        <v>0</v>
      </c>
      <c r="BG264" s="233">
        <f>IF(N264="zákl. přenesená",J264,0)</f>
        <v>0</v>
      </c>
      <c r="BH264" s="233">
        <f>IF(N264="sníž. přenesená",J264,0)</f>
        <v>0</v>
      </c>
      <c r="BI264" s="233">
        <f>IF(N264="nulová",J264,0)</f>
        <v>0</v>
      </c>
      <c r="BJ264" s="24" t="s">
        <v>81</v>
      </c>
      <c r="BK264" s="233">
        <f>ROUND(I264*H264,2)</f>
        <v>0</v>
      </c>
      <c r="BL264" s="24" t="s">
        <v>239</v>
      </c>
      <c r="BM264" s="24" t="s">
        <v>880</v>
      </c>
    </row>
    <row r="265" s="1" customFormat="1" ht="25.5" customHeight="1">
      <c r="B265" s="46"/>
      <c r="C265" s="222" t="s">
        <v>484</v>
      </c>
      <c r="D265" s="222" t="s">
        <v>157</v>
      </c>
      <c r="E265" s="223" t="s">
        <v>881</v>
      </c>
      <c r="F265" s="224" t="s">
        <v>882</v>
      </c>
      <c r="G265" s="225" t="s">
        <v>883</v>
      </c>
      <c r="H265" s="226">
        <v>45</v>
      </c>
      <c r="I265" s="227"/>
      <c r="J265" s="228">
        <f>ROUND(I265*H265,2)</f>
        <v>0</v>
      </c>
      <c r="K265" s="224" t="s">
        <v>161</v>
      </c>
      <c r="L265" s="72"/>
      <c r="M265" s="229" t="s">
        <v>23</v>
      </c>
      <c r="N265" s="230" t="s">
        <v>44</v>
      </c>
      <c r="O265" s="47"/>
      <c r="P265" s="231">
        <f>O265*H265</f>
        <v>0</v>
      </c>
      <c r="Q265" s="231">
        <v>0</v>
      </c>
      <c r="R265" s="231">
        <f>Q265*H265</f>
        <v>0</v>
      </c>
      <c r="S265" s="231">
        <v>0.001</v>
      </c>
      <c r="T265" s="232">
        <f>S265*H265</f>
        <v>0.044999999999999998</v>
      </c>
      <c r="AR265" s="24" t="s">
        <v>239</v>
      </c>
      <c r="AT265" s="24" t="s">
        <v>157</v>
      </c>
      <c r="AU265" s="24" t="s">
        <v>83</v>
      </c>
      <c r="AY265" s="24" t="s">
        <v>155</v>
      </c>
      <c r="BE265" s="233">
        <f>IF(N265="základní",J265,0)</f>
        <v>0</v>
      </c>
      <c r="BF265" s="233">
        <f>IF(N265="snížená",J265,0)</f>
        <v>0</v>
      </c>
      <c r="BG265" s="233">
        <f>IF(N265="zákl. přenesená",J265,0)</f>
        <v>0</v>
      </c>
      <c r="BH265" s="233">
        <f>IF(N265="sníž. přenesená",J265,0)</f>
        <v>0</v>
      </c>
      <c r="BI265" s="233">
        <f>IF(N265="nulová",J265,0)</f>
        <v>0</v>
      </c>
      <c r="BJ265" s="24" t="s">
        <v>81</v>
      </c>
      <c r="BK265" s="233">
        <f>ROUND(I265*H265,2)</f>
        <v>0</v>
      </c>
      <c r="BL265" s="24" t="s">
        <v>239</v>
      </c>
      <c r="BM265" s="24" t="s">
        <v>884</v>
      </c>
    </row>
    <row r="266" s="11" customFormat="1">
      <c r="B266" s="234"/>
      <c r="C266" s="235"/>
      <c r="D266" s="236" t="s">
        <v>164</v>
      </c>
      <c r="E266" s="237" t="s">
        <v>23</v>
      </c>
      <c r="F266" s="238" t="s">
        <v>885</v>
      </c>
      <c r="G266" s="235"/>
      <c r="H266" s="239">
        <v>45</v>
      </c>
      <c r="I266" s="240"/>
      <c r="J266" s="235"/>
      <c r="K266" s="235"/>
      <c r="L266" s="241"/>
      <c r="M266" s="242"/>
      <c r="N266" s="243"/>
      <c r="O266" s="243"/>
      <c r="P266" s="243"/>
      <c r="Q266" s="243"/>
      <c r="R266" s="243"/>
      <c r="S266" s="243"/>
      <c r="T266" s="244"/>
      <c r="AT266" s="245" t="s">
        <v>164</v>
      </c>
      <c r="AU266" s="245" t="s">
        <v>83</v>
      </c>
      <c r="AV266" s="11" t="s">
        <v>83</v>
      </c>
      <c r="AW266" s="11" t="s">
        <v>36</v>
      </c>
      <c r="AX266" s="11" t="s">
        <v>81</v>
      </c>
      <c r="AY266" s="245" t="s">
        <v>155</v>
      </c>
    </row>
    <row r="267" s="10" customFormat="1" ht="29.88" customHeight="1">
      <c r="B267" s="206"/>
      <c r="C267" s="207"/>
      <c r="D267" s="208" t="s">
        <v>72</v>
      </c>
      <c r="E267" s="220" t="s">
        <v>886</v>
      </c>
      <c r="F267" s="220" t="s">
        <v>887</v>
      </c>
      <c r="G267" s="207"/>
      <c r="H267" s="207"/>
      <c r="I267" s="210"/>
      <c r="J267" s="221">
        <f>BK267</f>
        <v>0</v>
      </c>
      <c r="K267" s="207"/>
      <c r="L267" s="212"/>
      <c r="M267" s="213"/>
      <c r="N267" s="214"/>
      <c r="O267" s="214"/>
      <c r="P267" s="215">
        <f>SUM(P268:P277)</f>
        <v>0</v>
      </c>
      <c r="Q267" s="214"/>
      <c r="R267" s="215">
        <f>SUM(R268:R277)</f>
        <v>0.588696</v>
      </c>
      <c r="S267" s="214"/>
      <c r="T267" s="216">
        <f>SUM(T268:T277)</f>
        <v>0</v>
      </c>
      <c r="AR267" s="217" t="s">
        <v>83</v>
      </c>
      <c r="AT267" s="218" t="s">
        <v>72</v>
      </c>
      <c r="AU267" s="218" t="s">
        <v>81</v>
      </c>
      <c r="AY267" s="217" t="s">
        <v>155</v>
      </c>
      <c r="BK267" s="219">
        <f>SUM(BK268:BK277)</f>
        <v>0</v>
      </c>
    </row>
    <row r="268" s="1" customFormat="1" ht="16.5" customHeight="1">
      <c r="B268" s="46"/>
      <c r="C268" s="222" t="s">
        <v>488</v>
      </c>
      <c r="D268" s="222" t="s">
        <v>157</v>
      </c>
      <c r="E268" s="223" t="s">
        <v>888</v>
      </c>
      <c r="F268" s="224" t="s">
        <v>889</v>
      </c>
      <c r="G268" s="225" t="s">
        <v>188</v>
      </c>
      <c r="H268" s="226">
        <v>12.1</v>
      </c>
      <c r="I268" s="227"/>
      <c r="J268" s="228">
        <f>ROUND(I268*H268,2)</f>
        <v>0</v>
      </c>
      <c r="K268" s="224" t="s">
        <v>161</v>
      </c>
      <c r="L268" s="72"/>
      <c r="M268" s="229" t="s">
        <v>23</v>
      </c>
      <c r="N268" s="230" t="s">
        <v>44</v>
      </c>
      <c r="O268" s="47"/>
      <c r="P268" s="231">
        <f>O268*H268</f>
        <v>0</v>
      </c>
      <c r="Q268" s="231">
        <v>0.00029999999999999997</v>
      </c>
      <c r="R268" s="231">
        <f>Q268*H268</f>
        <v>0.0036299999999999995</v>
      </c>
      <c r="S268" s="231">
        <v>0</v>
      </c>
      <c r="T268" s="232">
        <f>S268*H268</f>
        <v>0</v>
      </c>
      <c r="AR268" s="24" t="s">
        <v>239</v>
      </c>
      <c r="AT268" s="24" t="s">
        <v>157</v>
      </c>
      <c r="AU268" s="24" t="s">
        <v>83</v>
      </c>
      <c r="AY268" s="24" t="s">
        <v>155</v>
      </c>
      <c r="BE268" s="233">
        <f>IF(N268="základní",J268,0)</f>
        <v>0</v>
      </c>
      <c r="BF268" s="233">
        <f>IF(N268="snížená",J268,0)</f>
        <v>0</v>
      </c>
      <c r="BG268" s="233">
        <f>IF(N268="zákl. přenesená",J268,0)</f>
        <v>0</v>
      </c>
      <c r="BH268" s="233">
        <f>IF(N268="sníž. přenesená",J268,0)</f>
        <v>0</v>
      </c>
      <c r="BI268" s="233">
        <f>IF(N268="nulová",J268,0)</f>
        <v>0</v>
      </c>
      <c r="BJ268" s="24" t="s">
        <v>81</v>
      </c>
      <c r="BK268" s="233">
        <f>ROUND(I268*H268,2)</f>
        <v>0</v>
      </c>
      <c r="BL268" s="24" t="s">
        <v>239</v>
      </c>
      <c r="BM268" s="24" t="s">
        <v>890</v>
      </c>
    </row>
    <row r="269" s="1" customFormat="1" ht="38.25" customHeight="1">
      <c r="B269" s="46"/>
      <c r="C269" s="222" t="s">
        <v>494</v>
      </c>
      <c r="D269" s="222" t="s">
        <v>157</v>
      </c>
      <c r="E269" s="223" t="s">
        <v>891</v>
      </c>
      <c r="F269" s="224" t="s">
        <v>892</v>
      </c>
      <c r="G269" s="225" t="s">
        <v>188</v>
      </c>
      <c r="H269" s="226">
        <v>10.98</v>
      </c>
      <c r="I269" s="227"/>
      <c r="J269" s="228">
        <f>ROUND(I269*H269,2)</f>
        <v>0</v>
      </c>
      <c r="K269" s="224" t="s">
        <v>23</v>
      </c>
      <c r="L269" s="72"/>
      <c r="M269" s="229" t="s">
        <v>23</v>
      </c>
      <c r="N269" s="230" t="s">
        <v>44</v>
      </c>
      <c r="O269" s="47"/>
      <c r="P269" s="231">
        <f>O269*H269</f>
        <v>0</v>
      </c>
      <c r="Q269" s="231">
        <v>0.0047000000000000002</v>
      </c>
      <c r="R269" s="231">
        <f>Q269*H269</f>
        <v>0.051606000000000006</v>
      </c>
      <c r="S269" s="231">
        <v>0</v>
      </c>
      <c r="T269" s="232">
        <f>S269*H269</f>
        <v>0</v>
      </c>
      <c r="AR269" s="24" t="s">
        <v>239</v>
      </c>
      <c r="AT269" s="24" t="s">
        <v>157</v>
      </c>
      <c r="AU269" s="24" t="s">
        <v>83</v>
      </c>
      <c r="AY269" s="24" t="s">
        <v>155</v>
      </c>
      <c r="BE269" s="233">
        <f>IF(N269="základní",J269,0)</f>
        <v>0</v>
      </c>
      <c r="BF269" s="233">
        <f>IF(N269="snížená",J269,0)</f>
        <v>0</v>
      </c>
      <c r="BG269" s="233">
        <f>IF(N269="zákl. přenesená",J269,0)</f>
        <v>0</v>
      </c>
      <c r="BH269" s="233">
        <f>IF(N269="sníž. přenesená",J269,0)</f>
        <v>0</v>
      </c>
      <c r="BI269" s="233">
        <f>IF(N269="nulová",J269,0)</f>
        <v>0</v>
      </c>
      <c r="BJ269" s="24" t="s">
        <v>81</v>
      </c>
      <c r="BK269" s="233">
        <f>ROUND(I269*H269,2)</f>
        <v>0</v>
      </c>
      <c r="BL269" s="24" t="s">
        <v>239</v>
      </c>
      <c r="BM269" s="24" t="s">
        <v>893</v>
      </c>
    </row>
    <row r="270" s="11" customFormat="1">
      <c r="B270" s="234"/>
      <c r="C270" s="235"/>
      <c r="D270" s="236" t="s">
        <v>164</v>
      </c>
      <c r="E270" s="237" t="s">
        <v>23</v>
      </c>
      <c r="F270" s="238" t="s">
        <v>894</v>
      </c>
      <c r="G270" s="235"/>
      <c r="H270" s="239">
        <v>10.98</v>
      </c>
      <c r="I270" s="240"/>
      <c r="J270" s="235"/>
      <c r="K270" s="235"/>
      <c r="L270" s="241"/>
      <c r="M270" s="242"/>
      <c r="N270" s="243"/>
      <c r="O270" s="243"/>
      <c r="P270" s="243"/>
      <c r="Q270" s="243"/>
      <c r="R270" s="243"/>
      <c r="S270" s="243"/>
      <c r="T270" s="244"/>
      <c r="AT270" s="245" t="s">
        <v>164</v>
      </c>
      <c r="AU270" s="245" t="s">
        <v>83</v>
      </c>
      <c r="AV270" s="11" t="s">
        <v>83</v>
      </c>
      <c r="AW270" s="11" t="s">
        <v>36</v>
      </c>
      <c r="AX270" s="11" t="s">
        <v>81</v>
      </c>
      <c r="AY270" s="245" t="s">
        <v>155</v>
      </c>
    </row>
    <row r="271" s="1" customFormat="1" ht="25.5" customHeight="1">
      <c r="B271" s="46"/>
      <c r="C271" s="222" t="s">
        <v>502</v>
      </c>
      <c r="D271" s="222" t="s">
        <v>157</v>
      </c>
      <c r="E271" s="223" t="s">
        <v>895</v>
      </c>
      <c r="F271" s="224" t="s">
        <v>896</v>
      </c>
      <c r="G271" s="225" t="s">
        <v>254</v>
      </c>
      <c r="H271" s="226">
        <v>18.100000000000001</v>
      </c>
      <c r="I271" s="227"/>
      <c r="J271" s="228">
        <f>ROUND(I271*H271,2)</f>
        <v>0</v>
      </c>
      <c r="K271" s="224" t="s">
        <v>23</v>
      </c>
      <c r="L271" s="72"/>
      <c r="M271" s="229" t="s">
        <v>23</v>
      </c>
      <c r="N271" s="230" t="s">
        <v>44</v>
      </c>
      <c r="O271" s="47"/>
      <c r="P271" s="231">
        <f>O271*H271</f>
        <v>0</v>
      </c>
      <c r="Q271" s="231">
        <v>0.0047000000000000002</v>
      </c>
      <c r="R271" s="231">
        <f>Q271*H271</f>
        <v>0.085070000000000007</v>
      </c>
      <c r="S271" s="231">
        <v>0</v>
      </c>
      <c r="T271" s="232">
        <f>S271*H271</f>
        <v>0</v>
      </c>
      <c r="AR271" s="24" t="s">
        <v>239</v>
      </c>
      <c r="AT271" s="24" t="s">
        <v>157</v>
      </c>
      <c r="AU271" s="24" t="s">
        <v>83</v>
      </c>
      <c r="AY271" s="24" t="s">
        <v>155</v>
      </c>
      <c r="BE271" s="233">
        <f>IF(N271="základní",J271,0)</f>
        <v>0</v>
      </c>
      <c r="BF271" s="233">
        <f>IF(N271="snížená",J271,0)</f>
        <v>0</v>
      </c>
      <c r="BG271" s="233">
        <f>IF(N271="zákl. přenesená",J271,0)</f>
        <v>0</v>
      </c>
      <c r="BH271" s="233">
        <f>IF(N271="sníž. přenesená",J271,0)</f>
        <v>0</v>
      </c>
      <c r="BI271" s="233">
        <f>IF(N271="nulová",J271,0)</f>
        <v>0</v>
      </c>
      <c r="BJ271" s="24" t="s">
        <v>81</v>
      </c>
      <c r="BK271" s="233">
        <f>ROUND(I271*H271,2)</f>
        <v>0</v>
      </c>
      <c r="BL271" s="24" t="s">
        <v>239</v>
      </c>
      <c r="BM271" s="24" t="s">
        <v>897</v>
      </c>
    </row>
    <row r="272" s="11" customFormat="1">
      <c r="B272" s="234"/>
      <c r="C272" s="235"/>
      <c r="D272" s="236" t="s">
        <v>164</v>
      </c>
      <c r="E272" s="237" t="s">
        <v>23</v>
      </c>
      <c r="F272" s="238" t="s">
        <v>898</v>
      </c>
      <c r="G272" s="235"/>
      <c r="H272" s="239">
        <v>18.100000000000001</v>
      </c>
      <c r="I272" s="240"/>
      <c r="J272" s="235"/>
      <c r="K272" s="235"/>
      <c r="L272" s="241"/>
      <c r="M272" s="242"/>
      <c r="N272" s="243"/>
      <c r="O272" s="243"/>
      <c r="P272" s="243"/>
      <c r="Q272" s="243"/>
      <c r="R272" s="243"/>
      <c r="S272" s="243"/>
      <c r="T272" s="244"/>
      <c r="AT272" s="245" t="s">
        <v>164</v>
      </c>
      <c r="AU272" s="245" t="s">
        <v>83</v>
      </c>
      <c r="AV272" s="11" t="s">
        <v>83</v>
      </c>
      <c r="AW272" s="11" t="s">
        <v>36</v>
      </c>
      <c r="AX272" s="11" t="s">
        <v>81</v>
      </c>
      <c r="AY272" s="245" t="s">
        <v>155</v>
      </c>
    </row>
    <row r="273" s="1" customFormat="1" ht="25.5" customHeight="1">
      <c r="B273" s="46"/>
      <c r="C273" s="222" t="s">
        <v>508</v>
      </c>
      <c r="D273" s="222" t="s">
        <v>157</v>
      </c>
      <c r="E273" s="223" t="s">
        <v>899</v>
      </c>
      <c r="F273" s="224" t="s">
        <v>900</v>
      </c>
      <c r="G273" s="225" t="s">
        <v>254</v>
      </c>
      <c r="H273" s="226">
        <v>13.699999999999999</v>
      </c>
      <c r="I273" s="227"/>
      <c r="J273" s="228">
        <f>ROUND(I273*H273,2)</f>
        <v>0</v>
      </c>
      <c r="K273" s="224" t="s">
        <v>23</v>
      </c>
      <c r="L273" s="72"/>
      <c r="M273" s="229" t="s">
        <v>23</v>
      </c>
      <c r="N273" s="230" t="s">
        <v>44</v>
      </c>
      <c r="O273" s="47"/>
      <c r="P273" s="231">
        <f>O273*H273</f>
        <v>0</v>
      </c>
      <c r="Q273" s="231">
        <v>0.0047000000000000002</v>
      </c>
      <c r="R273" s="231">
        <f>Q273*H273</f>
        <v>0.064390000000000003</v>
      </c>
      <c r="S273" s="231">
        <v>0</v>
      </c>
      <c r="T273" s="232">
        <f>S273*H273</f>
        <v>0</v>
      </c>
      <c r="AR273" s="24" t="s">
        <v>239</v>
      </c>
      <c r="AT273" s="24" t="s">
        <v>157</v>
      </c>
      <c r="AU273" s="24" t="s">
        <v>83</v>
      </c>
      <c r="AY273" s="24" t="s">
        <v>155</v>
      </c>
      <c r="BE273" s="233">
        <f>IF(N273="základní",J273,0)</f>
        <v>0</v>
      </c>
      <c r="BF273" s="233">
        <f>IF(N273="snížená",J273,0)</f>
        <v>0</v>
      </c>
      <c r="BG273" s="233">
        <f>IF(N273="zákl. přenesená",J273,0)</f>
        <v>0</v>
      </c>
      <c r="BH273" s="233">
        <f>IF(N273="sníž. přenesená",J273,0)</f>
        <v>0</v>
      </c>
      <c r="BI273" s="233">
        <f>IF(N273="nulová",J273,0)</f>
        <v>0</v>
      </c>
      <c r="BJ273" s="24" t="s">
        <v>81</v>
      </c>
      <c r="BK273" s="233">
        <f>ROUND(I273*H273,2)</f>
        <v>0</v>
      </c>
      <c r="BL273" s="24" t="s">
        <v>239</v>
      </c>
      <c r="BM273" s="24" t="s">
        <v>901</v>
      </c>
    </row>
    <row r="274" s="11" customFormat="1">
      <c r="B274" s="234"/>
      <c r="C274" s="235"/>
      <c r="D274" s="236" t="s">
        <v>164</v>
      </c>
      <c r="E274" s="237" t="s">
        <v>23</v>
      </c>
      <c r="F274" s="238" t="s">
        <v>902</v>
      </c>
      <c r="G274" s="235"/>
      <c r="H274" s="239">
        <v>13.699999999999999</v>
      </c>
      <c r="I274" s="240"/>
      <c r="J274" s="235"/>
      <c r="K274" s="235"/>
      <c r="L274" s="241"/>
      <c r="M274" s="242"/>
      <c r="N274" s="243"/>
      <c r="O274" s="243"/>
      <c r="P274" s="243"/>
      <c r="Q274" s="243"/>
      <c r="R274" s="243"/>
      <c r="S274" s="243"/>
      <c r="T274" s="244"/>
      <c r="AT274" s="245" t="s">
        <v>164</v>
      </c>
      <c r="AU274" s="245" t="s">
        <v>83</v>
      </c>
      <c r="AV274" s="11" t="s">
        <v>83</v>
      </c>
      <c r="AW274" s="11" t="s">
        <v>36</v>
      </c>
      <c r="AX274" s="11" t="s">
        <v>81</v>
      </c>
      <c r="AY274" s="245" t="s">
        <v>155</v>
      </c>
    </row>
    <row r="275" s="1" customFormat="1" ht="16.5" customHeight="1">
      <c r="B275" s="46"/>
      <c r="C275" s="267" t="s">
        <v>515</v>
      </c>
      <c r="D275" s="267" t="s">
        <v>221</v>
      </c>
      <c r="E275" s="268" t="s">
        <v>903</v>
      </c>
      <c r="F275" s="269" t="s">
        <v>904</v>
      </c>
      <c r="G275" s="270" t="s">
        <v>188</v>
      </c>
      <c r="H275" s="271">
        <v>20</v>
      </c>
      <c r="I275" s="272"/>
      <c r="J275" s="273">
        <f>ROUND(I275*H275,2)</f>
        <v>0</v>
      </c>
      <c r="K275" s="269" t="s">
        <v>505</v>
      </c>
      <c r="L275" s="274"/>
      <c r="M275" s="275" t="s">
        <v>23</v>
      </c>
      <c r="N275" s="276" t="s">
        <v>44</v>
      </c>
      <c r="O275" s="47"/>
      <c r="P275" s="231">
        <f>O275*H275</f>
        <v>0</v>
      </c>
      <c r="Q275" s="231">
        <v>0.019199999999999998</v>
      </c>
      <c r="R275" s="231">
        <f>Q275*H275</f>
        <v>0.38399999999999995</v>
      </c>
      <c r="S275" s="231">
        <v>0</v>
      </c>
      <c r="T275" s="232">
        <f>S275*H275</f>
        <v>0</v>
      </c>
      <c r="AR275" s="24" t="s">
        <v>327</v>
      </c>
      <c r="AT275" s="24" t="s">
        <v>221</v>
      </c>
      <c r="AU275" s="24" t="s">
        <v>83</v>
      </c>
      <c r="AY275" s="24" t="s">
        <v>155</v>
      </c>
      <c r="BE275" s="233">
        <f>IF(N275="základní",J275,0)</f>
        <v>0</v>
      </c>
      <c r="BF275" s="233">
        <f>IF(N275="snížená",J275,0)</f>
        <v>0</v>
      </c>
      <c r="BG275" s="233">
        <f>IF(N275="zákl. přenesená",J275,0)</f>
        <v>0</v>
      </c>
      <c r="BH275" s="233">
        <f>IF(N275="sníž. přenesená",J275,0)</f>
        <v>0</v>
      </c>
      <c r="BI275" s="233">
        <f>IF(N275="nulová",J275,0)</f>
        <v>0</v>
      </c>
      <c r="BJ275" s="24" t="s">
        <v>81</v>
      </c>
      <c r="BK275" s="233">
        <f>ROUND(I275*H275,2)</f>
        <v>0</v>
      </c>
      <c r="BL275" s="24" t="s">
        <v>239</v>
      </c>
      <c r="BM275" s="24" t="s">
        <v>905</v>
      </c>
    </row>
    <row r="276" s="1" customFormat="1" ht="38.25" customHeight="1">
      <c r="B276" s="46"/>
      <c r="C276" s="222" t="s">
        <v>520</v>
      </c>
      <c r="D276" s="222" t="s">
        <v>157</v>
      </c>
      <c r="E276" s="223" t="s">
        <v>906</v>
      </c>
      <c r="F276" s="224" t="s">
        <v>907</v>
      </c>
      <c r="G276" s="225" t="s">
        <v>478</v>
      </c>
      <c r="H276" s="226">
        <v>0.58899999999999997</v>
      </c>
      <c r="I276" s="227"/>
      <c r="J276" s="228">
        <f>ROUND(I276*H276,2)</f>
        <v>0</v>
      </c>
      <c r="K276" s="224" t="s">
        <v>161</v>
      </c>
      <c r="L276" s="72"/>
      <c r="M276" s="229" t="s">
        <v>23</v>
      </c>
      <c r="N276" s="230" t="s">
        <v>44</v>
      </c>
      <c r="O276" s="47"/>
      <c r="P276" s="231">
        <f>O276*H276</f>
        <v>0</v>
      </c>
      <c r="Q276" s="231">
        <v>0</v>
      </c>
      <c r="R276" s="231">
        <f>Q276*H276</f>
        <v>0</v>
      </c>
      <c r="S276" s="231">
        <v>0</v>
      </c>
      <c r="T276" s="232">
        <f>S276*H276</f>
        <v>0</v>
      </c>
      <c r="AR276" s="24" t="s">
        <v>239</v>
      </c>
      <c r="AT276" s="24" t="s">
        <v>157</v>
      </c>
      <c r="AU276" s="24" t="s">
        <v>83</v>
      </c>
      <c r="AY276" s="24" t="s">
        <v>155</v>
      </c>
      <c r="BE276" s="233">
        <f>IF(N276="základní",J276,0)</f>
        <v>0</v>
      </c>
      <c r="BF276" s="233">
        <f>IF(N276="snížená",J276,0)</f>
        <v>0</v>
      </c>
      <c r="BG276" s="233">
        <f>IF(N276="zákl. přenesená",J276,0)</f>
        <v>0</v>
      </c>
      <c r="BH276" s="233">
        <f>IF(N276="sníž. přenesená",J276,0)</f>
        <v>0</v>
      </c>
      <c r="BI276" s="233">
        <f>IF(N276="nulová",J276,0)</f>
        <v>0</v>
      </c>
      <c r="BJ276" s="24" t="s">
        <v>81</v>
      </c>
      <c r="BK276" s="233">
        <f>ROUND(I276*H276,2)</f>
        <v>0</v>
      </c>
      <c r="BL276" s="24" t="s">
        <v>239</v>
      </c>
      <c r="BM276" s="24" t="s">
        <v>908</v>
      </c>
    </row>
    <row r="277" s="1" customFormat="1" ht="38.25" customHeight="1">
      <c r="B277" s="46"/>
      <c r="C277" s="222" t="s">
        <v>527</v>
      </c>
      <c r="D277" s="222" t="s">
        <v>157</v>
      </c>
      <c r="E277" s="223" t="s">
        <v>909</v>
      </c>
      <c r="F277" s="224" t="s">
        <v>910</v>
      </c>
      <c r="G277" s="225" t="s">
        <v>478</v>
      </c>
      <c r="H277" s="226">
        <v>0.58899999999999997</v>
      </c>
      <c r="I277" s="227"/>
      <c r="J277" s="228">
        <f>ROUND(I277*H277,2)</f>
        <v>0</v>
      </c>
      <c r="K277" s="224" t="s">
        <v>161</v>
      </c>
      <c r="L277" s="72"/>
      <c r="M277" s="229" t="s">
        <v>23</v>
      </c>
      <c r="N277" s="230" t="s">
        <v>44</v>
      </c>
      <c r="O277" s="47"/>
      <c r="P277" s="231">
        <f>O277*H277</f>
        <v>0</v>
      </c>
      <c r="Q277" s="231">
        <v>0</v>
      </c>
      <c r="R277" s="231">
        <f>Q277*H277</f>
        <v>0</v>
      </c>
      <c r="S277" s="231">
        <v>0</v>
      </c>
      <c r="T277" s="232">
        <f>S277*H277</f>
        <v>0</v>
      </c>
      <c r="AR277" s="24" t="s">
        <v>239</v>
      </c>
      <c r="AT277" s="24" t="s">
        <v>157</v>
      </c>
      <c r="AU277" s="24" t="s">
        <v>83</v>
      </c>
      <c r="AY277" s="24" t="s">
        <v>155</v>
      </c>
      <c r="BE277" s="233">
        <f>IF(N277="základní",J277,0)</f>
        <v>0</v>
      </c>
      <c r="BF277" s="233">
        <f>IF(N277="snížená",J277,0)</f>
        <v>0</v>
      </c>
      <c r="BG277" s="233">
        <f>IF(N277="zákl. přenesená",J277,0)</f>
        <v>0</v>
      </c>
      <c r="BH277" s="233">
        <f>IF(N277="sníž. přenesená",J277,0)</f>
        <v>0</v>
      </c>
      <c r="BI277" s="233">
        <f>IF(N277="nulová",J277,0)</f>
        <v>0</v>
      </c>
      <c r="BJ277" s="24" t="s">
        <v>81</v>
      </c>
      <c r="BK277" s="233">
        <f>ROUND(I277*H277,2)</f>
        <v>0</v>
      </c>
      <c r="BL277" s="24" t="s">
        <v>239</v>
      </c>
      <c r="BM277" s="24" t="s">
        <v>911</v>
      </c>
    </row>
    <row r="278" s="10" customFormat="1" ht="29.88" customHeight="1">
      <c r="B278" s="206"/>
      <c r="C278" s="207"/>
      <c r="D278" s="208" t="s">
        <v>72</v>
      </c>
      <c r="E278" s="220" t="s">
        <v>655</v>
      </c>
      <c r="F278" s="220" t="s">
        <v>656</v>
      </c>
      <c r="G278" s="207"/>
      <c r="H278" s="207"/>
      <c r="I278" s="210"/>
      <c r="J278" s="221">
        <f>BK278</f>
        <v>0</v>
      </c>
      <c r="K278" s="207"/>
      <c r="L278" s="212"/>
      <c r="M278" s="213"/>
      <c r="N278" s="214"/>
      <c r="O278" s="214"/>
      <c r="P278" s="215">
        <f>SUM(P279:P285)</f>
        <v>0</v>
      </c>
      <c r="Q278" s="214"/>
      <c r="R278" s="215">
        <f>SUM(R279:R285)</f>
        <v>0.018170429999999998</v>
      </c>
      <c r="S278" s="214"/>
      <c r="T278" s="216">
        <f>SUM(T279:T285)</f>
        <v>0</v>
      </c>
      <c r="AR278" s="217" t="s">
        <v>83</v>
      </c>
      <c r="AT278" s="218" t="s">
        <v>72</v>
      </c>
      <c r="AU278" s="218" t="s">
        <v>81</v>
      </c>
      <c r="AY278" s="217" t="s">
        <v>155</v>
      </c>
      <c r="BK278" s="219">
        <f>SUM(BK279:BK285)</f>
        <v>0</v>
      </c>
    </row>
    <row r="279" s="1" customFormat="1" ht="16.5" customHeight="1">
      <c r="B279" s="46"/>
      <c r="C279" s="222" t="s">
        <v>533</v>
      </c>
      <c r="D279" s="222" t="s">
        <v>157</v>
      </c>
      <c r="E279" s="223" t="s">
        <v>658</v>
      </c>
      <c r="F279" s="224" t="s">
        <v>659</v>
      </c>
      <c r="G279" s="225" t="s">
        <v>188</v>
      </c>
      <c r="H279" s="226">
        <v>18.972999999999999</v>
      </c>
      <c r="I279" s="227"/>
      <c r="J279" s="228">
        <f>ROUND(I279*H279,2)</f>
        <v>0</v>
      </c>
      <c r="K279" s="224" t="s">
        <v>161</v>
      </c>
      <c r="L279" s="72"/>
      <c r="M279" s="229" t="s">
        <v>23</v>
      </c>
      <c r="N279" s="230" t="s">
        <v>44</v>
      </c>
      <c r="O279" s="47"/>
      <c r="P279" s="231">
        <f>O279*H279</f>
        <v>0</v>
      </c>
      <c r="Q279" s="231">
        <v>0.00017000000000000001</v>
      </c>
      <c r="R279" s="231">
        <f>Q279*H279</f>
        <v>0.0032254100000000002</v>
      </c>
      <c r="S279" s="231">
        <v>0</v>
      </c>
      <c r="T279" s="232">
        <f>S279*H279</f>
        <v>0</v>
      </c>
      <c r="AR279" s="24" t="s">
        <v>239</v>
      </c>
      <c r="AT279" s="24" t="s">
        <v>157</v>
      </c>
      <c r="AU279" s="24" t="s">
        <v>83</v>
      </c>
      <c r="AY279" s="24" t="s">
        <v>155</v>
      </c>
      <c r="BE279" s="233">
        <f>IF(N279="základní",J279,0)</f>
        <v>0</v>
      </c>
      <c r="BF279" s="233">
        <f>IF(N279="snížená",J279,0)</f>
        <v>0</v>
      </c>
      <c r="BG279" s="233">
        <f>IF(N279="zákl. přenesená",J279,0)</f>
        <v>0</v>
      </c>
      <c r="BH279" s="233">
        <f>IF(N279="sníž. přenesená",J279,0)</f>
        <v>0</v>
      </c>
      <c r="BI279" s="233">
        <f>IF(N279="nulová",J279,0)</f>
        <v>0</v>
      </c>
      <c r="BJ279" s="24" t="s">
        <v>81</v>
      </c>
      <c r="BK279" s="233">
        <f>ROUND(I279*H279,2)</f>
        <v>0</v>
      </c>
      <c r="BL279" s="24" t="s">
        <v>239</v>
      </c>
      <c r="BM279" s="24" t="s">
        <v>660</v>
      </c>
    </row>
    <row r="280" s="1" customFormat="1" ht="16.5" customHeight="1">
      <c r="B280" s="46"/>
      <c r="C280" s="222" t="s">
        <v>538</v>
      </c>
      <c r="D280" s="222" t="s">
        <v>157</v>
      </c>
      <c r="E280" s="223" t="s">
        <v>662</v>
      </c>
      <c r="F280" s="224" t="s">
        <v>663</v>
      </c>
      <c r="G280" s="225" t="s">
        <v>188</v>
      </c>
      <c r="H280" s="226">
        <v>18.972999999999999</v>
      </c>
      <c r="I280" s="227"/>
      <c r="J280" s="228">
        <f>ROUND(I280*H280,2)</f>
        <v>0</v>
      </c>
      <c r="K280" s="224" t="s">
        <v>161</v>
      </c>
      <c r="L280" s="72"/>
      <c r="M280" s="229" t="s">
        <v>23</v>
      </c>
      <c r="N280" s="230" t="s">
        <v>44</v>
      </c>
      <c r="O280" s="47"/>
      <c r="P280" s="231">
        <f>O280*H280</f>
        <v>0</v>
      </c>
      <c r="Q280" s="231">
        <v>0.00034000000000000002</v>
      </c>
      <c r="R280" s="231">
        <f>Q280*H280</f>
        <v>0.0064508200000000003</v>
      </c>
      <c r="S280" s="231">
        <v>0</v>
      </c>
      <c r="T280" s="232">
        <f>S280*H280</f>
        <v>0</v>
      </c>
      <c r="AR280" s="24" t="s">
        <v>239</v>
      </c>
      <c r="AT280" s="24" t="s">
        <v>157</v>
      </c>
      <c r="AU280" s="24" t="s">
        <v>83</v>
      </c>
      <c r="AY280" s="24" t="s">
        <v>155</v>
      </c>
      <c r="BE280" s="233">
        <f>IF(N280="základní",J280,0)</f>
        <v>0</v>
      </c>
      <c r="BF280" s="233">
        <f>IF(N280="snížená",J280,0)</f>
        <v>0</v>
      </c>
      <c r="BG280" s="233">
        <f>IF(N280="zákl. přenesená",J280,0)</f>
        <v>0</v>
      </c>
      <c r="BH280" s="233">
        <f>IF(N280="sníž. přenesená",J280,0)</f>
        <v>0</v>
      </c>
      <c r="BI280" s="233">
        <f>IF(N280="nulová",J280,0)</f>
        <v>0</v>
      </c>
      <c r="BJ280" s="24" t="s">
        <v>81</v>
      </c>
      <c r="BK280" s="233">
        <f>ROUND(I280*H280,2)</f>
        <v>0</v>
      </c>
      <c r="BL280" s="24" t="s">
        <v>239</v>
      </c>
      <c r="BM280" s="24" t="s">
        <v>664</v>
      </c>
    </row>
    <row r="281" s="11" customFormat="1">
      <c r="B281" s="234"/>
      <c r="C281" s="235"/>
      <c r="D281" s="236" t="s">
        <v>164</v>
      </c>
      <c r="E281" s="237" t="s">
        <v>23</v>
      </c>
      <c r="F281" s="238" t="s">
        <v>912</v>
      </c>
      <c r="G281" s="235"/>
      <c r="H281" s="239">
        <v>18.972999999999999</v>
      </c>
      <c r="I281" s="240"/>
      <c r="J281" s="235"/>
      <c r="K281" s="235"/>
      <c r="L281" s="241"/>
      <c r="M281" s="242"/>
      <c r="N281" s="243"/>
      <c r="O281" s="243"/>
      <c r="P281" s="243"/>
      <c r="Q281" s="243"/>
      <c r="R281" s="243"/>
      <c r="S281" s="243"/>
      <c r="T281" s="244"/>
      <c r="AT281" s="245" t="s">
        <v>164</v>
      </c>
      <c r="AU281" s="245" t="s">
        <v>83</v>
      </c>
      <c r="AV281" s="11" t="s">
        <v>83</v>
      </c>
      <c r="AW281" s="11" t="s">
        <v>36</v>
      </c>
      <c r="AX281" s="11" t="s">
        <v>81</v>
      </c>
      <c r="AY281" s="245" t="s">
        <v>155</v>
      </c>
    </row>
    <row r="282" s="1" customFormat="1" ht="25.5" customHeight="1">
      <c r="B282" s="46"/>
      <c r="C282" s="222" t="s">
        <v>543</v>
      </c>
      <c r="D282" s="222" t="s">
        <v>157</v>
      </c>
      <c r="E282" s="223" t="s">
        <v>913</v>
      </c>
      <c r="F282" s="224" t="s">
        <v>914</v>
      </c>
      <c r="G282" s="225" t="s">
        <v>188</v>
      </c>
      <c r="H282" s="226">
        <v>25.739999999999998</v>
      </c>
      <c r="I282" s="227"/>
      <c r="J282" s="228">
        <f>ROUND(I282*H282,2)</f>
        <v>0</v>
      </c>
      <c r="K282" s="224" t="s">
        <v>161</v>
      </c>
      <c r="L282" s="72"/>
      <c r="M282" s="229" t="s">
        <v>23</v>
      </c>
      <c r="N282" s="230" t="s">
        <v>44</v>
      </c>
      <c r="O282" s="47"/>
      <c r="P282" s="231">
        <f>O282*H282</f>
        <v>0</v>
      </c>
      <c r="Q282" s="231">
        <v>6.9999999999999994E-05</v>
      </c>
      <c r="R282" s="231">
        <f>Q282*H282</f>
        <v>0.0018017999999999997</v>
      </c>
      <c r="S282" s="231">
        <v>0</v>
      </c>
      <c r="T282" s="232">
        <f>S282*H282</f>
        <v>0</v>
      </c>
      <c r="AR282" s="24" t="s">
        <v>239</v>
      </c>
      <c r="AT282" s="24" t="s">
        <v>157</v>
      </c>
      <c r="AU282" s="24" t="s">
        <v>83</v>
      </c>
      <c r="AY282" s="24" t="s">
        <v>155</v>
      </c>
      <c r="BE282" s="233">
        <f>IF(N282="základní",J282,0)</f>
        <v>0</v>
      </c>
      <c r="BF282" s="233">
        <f>IF(N282="snížená",J282,0)</f>
        <v>0</v>
      </c>
      <c r="BG282" s="233">
        <f>IF(N282="zákl. přenesená",J282,0)</f>
        <v>0</v>
      </c>
      <c r="BH282" s="233">
        <f>IF(N282="sníž. přenesená",J282,0)</f>
        <v>0</v>
      </c>
      <c r="BI282" s="233">
        <f>IF(N282="nulová",J282,0)</f>
        <v>0</v>
      </c>
      <c r="BJ282" s="24" t="s">
        <v>81</v>
      </c>
      <c r="BK282" s="233">
        <f>ROUND(I282*H282,2)</f>
        <v>0</v>
      </c>
      <c r="BL282" s="24" t="s">
        <v>239</v>
      </c>
      <c r="BM282" s="24" t="s">
        <v>915</v>
      </c>
    </row>
    <row r="283" s="11" customFormat="1">
      <c r="B283" s="234"/>
      <c r="C283" s="235"/>
      <c r="D283" s="236" t="s">
        <v>164</v>
      </c>
      <c r="E283" s="237" t="s">
        <v>23</v>
      </c>
      <c r="F283" s="238" t="s">
        <v>916</v>
      </c>
      <c r="G283" s="235"/>
      <c r="H283" s="239">
        <v>25.739999999999998</v>
      </c>
      <c r="I283" s="240"/>
      <c r="J283" s="235"/>
      <c r="K283" s="235"/>
      <c r="L283" s="241"/>
      <c r="M283" s="242"/>
      <c r="N283" s="243"/>
      <c r="O283" s="243"/>
      <c r="P283" s="243"/>
      <c r="Q283" s="243"/>
      <c r="R283" s="243"/>
      <c r="S283" s="243"/>
      <c r="T283" s="244"/>
      <c r="AT283" s="245" t="s">
        <v>164</v>
      </c>
      <c r="AU283" s="245" t="s">
        <v>83</v>
      </c>
      <c r="AV283" s="11" t="s">
        <v>83</v>
      </c>
      <c r="AW283" s="11" t="s">
        <v>36</v>
      </c>
      <c r="AX283" s="11" t="s">
        <v>81</v>
      </c>
      <c r="AY283" s="245" t="s">
        <v>155</v>
      </c>
    </row>
    <row r="284" s="1" customFormat="1" ht="16.5" customHeight="1">
      <c r="B284" s="46"/>
      <c r="C284" s="222" t="s">
        <v>548</v>
      </c>
      <c r="D284" s="222" t="s">
        <v>157</v>
      </c>
      <c r="E284" s="223" t="s">
        <v>917</v>
      </c>
      <c r="F284" s="224" t="s">
        <v>918</v>
      </c>
      <c r="G284" s="225" t="s">
        <v>188</v>
      </c>
      <c r="H284" s="226">
        <v>25.739999999999998</v>
      </c>
      <c r="I284" s="227"/>
      <c r="J284" s="228">
        <f>ROUND(I284*H284,2)</f>
        <v>0</v>
      </c>
      <c r="K284" s="224" t="s">
        <v>161</v>
      </c>
      <c r="L284" s="72"/>
      <c r="M284" s="229" t="s">
        <v>23</v>
      </c>
      <c r="N284" s="230" t="s">
        <v>44</v>
      </c>
      <c r="O284" s="47"/>
      <c r="P284" s="231">
        <f>O284*H284</f>
        <v>0</v>
      </c>
      <c r="Q284" s="231">
        <v>0.00013999999999999999</v>
      </c>
      <c r="R284" s="231">
        <f>Q284*H284</f>
        <v>0.0036035999999999993</v>
      </c>
      <c r="S284" s="231">
        <v>0</v>
      </c>
      <c r="T284" s="232">
        <f>S284*H284</f>
        <v>0</v>
      </c>
      <c r="AR284" s="24" t="s">
        <v>239</v>
      </c>
      <c r="AT284" s="24" t="s">
        <v>157</v>
      </c>
      <c r="AU284" s="24" t="s">
        <v>83</v>
      </c>
      <c r="AY284" s="24" t="s">
        <v>155</v>
      </c>
      <c r="BE284" s="233">
        <f>IF(N284="základní",J284,0)</f>
        <v>0</v>
      </c>
      <c r="BF284" s="233">
        <f>IF(N284="snížená",J284,0)</f>
        <v>0</v>
      </c>
      <c r="BG284" s="233">
        <f>IF(N284="zákl. přenesená",J284,0)</f>
        <v>0</v>
      </c>
      <c r="BH284" s="233">
        <f>IF(N284="sníž. přenesená",J284,0)</f>
        <v>0</v>
      </c>
      <c r="BI284" s="233">
        <f>IF(N284="nulová",J284,0)</f>
        <v>0</v>
      </c>
      <c r="BJ284" s="24" t="s">
        <v>81</v>
      </c>
      <c r="BK284" s="233">
        <f>ROUND(I284*H284,2)</f>
        <v>0</v>
      </c>
      <c r="BL284" s="24" t="s">
        <v>239</v>
      </c>
      <c r="BM284" s="24" t="s">
        <v>919</v>
      </c>
    </row>
    <row r="285" s="1" customFormat="1" ht="25.5" customHeight="1">
      <c r="B285" s="46"/>
      <c r="C285" s="222" t="s">
        <v>554</v>
      </c>
      <c r="D285" s="222" t="s">
        <v>157</v>
      </c>
      <c r="E285" s="223" t="s">
        <v>920</v>
      </c>
      <c r="F285" s="224" t="s">
        <v>921</v>
      </c>
      <c r="G285" s="225" t="s">
        <v>188</v>
      </c>
      <c r="H285" s="226">
        <v>25.739999999999998</v>
      </c>
      <c r="I285" s="227"/>
      <c r="J285" s="228">
        <f>ROUND(I285*H285,2)</f>
        <v>0</v>
      </c>
      <c r="K285" s="224" t="s">
        <v>161</v>
      </c>
      <c r="L285" s="72"/>
      <c r="M285" s="229" t="s">
        <v>23</v>
      </c>
      <c r="N285" s="230" t="s">
        <v>44</v>
      </c>
      <c r="O285" s="47"/>
      <c r="P285" s="231">
        <f>O285*H285</f>
        <v>0</v>
      </c>
      <c r="Q285" s="231">
        <v>0.00012</v>
      </c>
      <c r="R285" s="231">
        <f>Q285*H285</f>
        <v>0.0030888000000000001</v>
      </c>
      <c r="S285" s="231">
        <v>0</v>
      </c>
      <c r="T285" s="232">
        <f>S285*H285</f>
        <v>0</v>
      </c>
      <c r="AR285" s="24" t="s">
        <v>239</v>
      </c>
      <c r="AT285" s="24" t="s">
        <v>157</v>
      </c>
      <c r="AU285" s="24" t="s">
        <v>83</v>
      </c>
      <c r="AY285" s="24" t="s">
        <v>155</v>
      </c>
      <c r="BE285" s="233">
        <f>IF(N285="základní",J285,0)</f>
        <v>0</v>
      </c>
      <c r="BF285" s="233">
        <f>IF(N285="snížená",J285,0)</f>
        <v>0</v>
      </c>
      <c r="BG285" s="233">
        <f>IF(N285="zákl. přenesená",J285,0)</f>
        <v>0</v>
      </c>
      <c r="BH285" s="233">
        <f>IF(N285="sníž. přenesená",J285,0)</f>
        <v>0</v>
      </c>
      <c r="BI285" s="233">
        <f>IF(N285="nulová",J285,0)</f>
        <v>0</v>
      </c>
      <c r="BJ285" s="24" t="s">
        <v>81</v>
      </c>
      <c r="BK285" s="233">
        <f>ROUND(I285*H285,2)</f>
        <v>0</v>
      </c>
      <c r="BL285" s="24" t="s">
        <v>239</v>
      </c>
      <c r="BM285" s="24" t="s">
        <v>922</v>
      </c>
    </row>
    <row r="286" s="10" customFormat="1" ht="37.44" customHeight="1">
      <c r="B286" s="206"/>
      <c r="C286" s="207"/>
      <c r="D286" s="208" t="s">
        <v>72</v>
      </c>
      <c r="E286" s="209" t="s">
        <v>221</v>
      </c>
      <c r="F286" s="209" t="s">
        <v>681</v>
      </c>
      <c r="G286" s="207"/>
      <c r="H286" s="207"/>
      <c r="I286" s="210"/>
      <c r="J286" s="211">
        <f>BK286</f>
        <v>0</v>
      </c>
      <c r="K286" s="207"/>
      <c r="L286" s="212"/>
      <c r="M286" s="213"/>
      <c r="N286" s="214"/>
      <c r="O286" s="214"/>
      <c r="P286" s="215">
        <f>P287</f>
        <v>0</v>
      </c>
      <c r="Q286" s="214"/>
      <c r="R286" s="215">
        <f>R287</f>
        <v>0.044999999999999998</v>
      </c>
      <c r="S286" s="214"/>
      <c r="T286" s="216">
        <f>T287</f>
        <v>0</v>
      </c>
      <c r="AR286" s="217" t="s">
        <v>169</v>
      </c>
      <c r="AT286" s="218" t="s">
        <v>72</v>
      </c>
      <c r="AU286" s="218" t="s">
        <v>73</v>
      </c>
      <c r="AY286" s="217" t="s">
        <v>155</v>
      </c>
      <c r="BK286" s="219">
        <f>BK287</f>
        <v>0</v>
      </c>
    </row>
    <row r="287" s="10" customFormat="1" ht="19.92" customHeight="1">
      <c r="B287" s="206"/>
      <c r="C287" s="207"/>
      <c r="D287" s="208" t="s">
        <v>72</v>
      </c>
      <c r="E287" s="220" t="s">
        <v>682</v>
      </c>
      <c r="F287" s="220" t="s">
        <v>683</v>
      </c>
      <c r="G287" s="207"/>
      <c r="H287" s="207"/>
      <c r="I287" s="210"/>
      <c r="J287" s="221">
        <f>BK287</f>
        <v>0</v>
      </c>
      <c r="K287" s="207"/>
      <c r="L287" s="212"/>
      <c r="M287" s="213"/>
      <c r="N287" s="214"/>
      <c r="O287" s="214"/>
      <c r="P287" s="215">
        <f>SUM(P288:P295)</f>
        <v>0</v>
      </c>
      <c r="Q287" s="214"/>
      <c r="R287" s="215">
        <f>SUM(R288:R295)</f>
        <v>0.044999999999999998</v>
      </c>
      <c r="S287" s="214"/>
      <c r="T287" s="216">
        <f>SUM(T288:T295)</f>
        <v>0</v>
      </c>
      <c r="AR287" s="217" t="s">
        <v>169</v>
      </c>
      <c r="AT287" s="218" t="s">
        <v>72</v>
      </c>
      <c r="AU287" s="218" t="s">
        <v>81</v>
      </c>
      <c r="AY287" s="217" t="s">
        <v>155</v>
      </c>
      <c r="BK287" s="219">
        <f>SUM(BK288:BK295)</f>
        <v>0</v>
      </c>
    </row>
    <row r="288" s="1" customFormat="1" ht="25.5" customHeight="1">
      <c r="B288" s="46"/>
      <c r="C288" s="222" t="s">
        <v>560</v>
      </c>
      <c r="D288" s="222" t="s">
        <v>157</v>
      </c>
      <c r="E288" s="223" t="s">
        <v>923</v>
      </c>
      <c r="F288" s="224" t="s">
        <v>924</v>
      </c>
      <c r="G288" s="225" t="s">
        <v>318</v>
      </c>
      <c r="H288" s="226">
        <v>2</v>
      </c>
      <c r="I288" s="227"/>
      <c r="J288" s="228">
        <f>ROUND(I288*H288,2)</f>
        <v>0</v>
      </c>
      <c r="K288" s="224" t="s">
        <v>23</v>
      </c>
      <c r="L288" s="72"/>
      <c r="M288" s="229" t="s">
        <v>23</v>
      </c>
      <c r="N288" s="230" t="s">
        <v>44</v>
      </c>
      <c r="O288" s="47"/>
      <c r="P288" s="231">
        <f>O288*H288</f>
        <v>0</v>
      </c>
      <c r="Q288" s="231">
        <v>0</v>
      </c>
      <c r="R288" s="231">
        <f>Q288*H288</f>
        <v>0</v>
      </c>
      <c r="S288" s="231">
        <v>0</v>
      </c>
      <c r="T288" s="232">
        <f>S288*H288</f>
        <v>0</v>
      </c>
      <c r="AR288" s="24" t="s">
        <v>484</v>
      </c>
      <c r="AT288" s="24" t="s">
        <v>157</v>
      </c>
      <c r="AU288" s="24" t="s">
        <v>83</v>
      </c>
      <c r="AY288" s="24" t="s">
        <v>155</v>
      </c>
      <c r="BE288" s="233">
        <f>IF(N288="základní",J288,0)</f>
        <v>0</v>
      </c>
      <c r="BF288" s="233">
        <f>IF(N288="snížená",J288,0)</f>
        <v>0</v>
      </c>
      <c r="BG288" s="233">
        <f>IF(N288="zákl. přenesená",J288,0)</f>
        <v>0</v>
      </c>
      <c r="BH288" s="233">
        <f>IF(N288="sníž. přenesená",J288,0)</f>
        <v>0</v>
      </c>
      <c r="BI288" s="233">
        <f>IF(N288="nulová",J288,0)</f>
        <v>0</v>
      </c>
      <c r="BJ288" s="24" t="s">
        <v>81</v>
      </c>
      <c r="BK288" s="233">
        <f>ROUND(I288*H288,2)</f>
        <v>0</v>
      </c>
      <c r="BL288" s="24" t="s">
        <v>484</v>
      </c>
      <c r="BM288" s="24" t="s">
        <v>925</v>
      </c>
    </row>
    <row r="289" s="1" customFormat="1" ht="25.5" customHeight="1">
      <c r="B289" s="46"/>
      <c r="C289" s="222" t="s">
        <v>564</v>
      </c>
      <c r="D289" s="222" t="s">
        <v>157</v>
      </c>
      <c r="E289" s="223" t="s">
        <v>926</v>
      </c>
      <c r="F289" s="224" t="s">
        <v>927</v>
      </c>
      <c r="G289" s="225" t="s">
        <v>318</v>
      </c>
      <c r="H289" s="226">
        <v>1</v>
      </c>
      <c r="I289" s="227"/>
      <c r="J289" s="228">
        <f>ROUND(I289*H289,2)</f>
        <v>0</v>
      </c>
      <c r="K289" s="224" t="s">
        <v>23</v>
      </c>
      <c r="L289" s="72"/>
      <c r="M289" s="229" t="s">
        <v>23</v>
      </c>
      <c r="N289" s="230" t="s">
        <v>44</v>
      </c>
      <c r="O289" s="47"/>
      <c r="P289" s="231">
        <f>O289*H289</f>
        <v>0</v>
      </c>
      <c r="Q289" s="231">
        <v>0</v>
      </c>
      <c r="R289" s="231">
        <f>Q289*H289</f>
        <v>0</v>
      </c>
      <c r="S289" s="231">
        <v>0</v>
      </c>
      <c r="T289" s="232">
        <f>S289*H289</f>
        <v>0</v>
      </c>
      <c r="AR289" s="24" t="s">
        <v>484</v>
      </c>
      <c r="AT289" s="24" t="s">
        <v>157</v>
      </c>
      <c r="AU289" s="24" t="s">
        <v>83</v>
      </c>
      <c r="AY289" s="24" t="s">
        <v>155</v>
      </c>
      <c r="BE289" s="233">
        <f>IF(N289="základní",J289,0)</f>
        <v>0</v>
      </c>
      <c r="BF289" s="233">
        <f>IF(N289="snížená",J289,0)</f>
        <v>0</v>
      </c>
      <c r="BG289" s="233">
        <f>IF(N289="zákl. přenesená",J289,0)</f>
        <v>0</v>
      </c>
      <c r="BH289" s="233">
        <f>IF(N289="sníž. přenesená",J289,0)</f>
        <v>0</v>
      </c>
      <c r="BI289" s="233">
        <f>IF(N289="nulová",J289,0)</f>
        <v>0</v>
      </c>
      <c r="BJ289" s="24" t="s">
        <v>81</v>
      </c>
      <c r="BK289" s="233">
        <f>ROUND(I289*H289,2)</f>
        <v>0</v>
      </c>
      <c r="BL289" s="24" t="s">
        <v>484</v>
      </c>
      <c r="BM289" s="24" t="s">
        <v>928</v>
      </c>
    </row>
    <row r="290" s="1" customFormat="1" ht="25.5" customHeight="1">
      <c r="B290" s="46"/>
      <c r="C290" s="222" t="s">
        <v>570</v>
      </c>
      <c r="D290" s="222" t="s">
        <v>157</v>
      </c>
      <c r="E290" s="223" t="s">
        <v>929</v>
      </c>
      <c r="F290" s="224" t="s">
        <v>930</v>
      </c>
      <c r="G290" s="225" t="s">
        <v>318</v>
      </c>
      <c r="H290" s="226">
        <v>1</v>
      </c>
      <c r="I290" s="227"/>
      <c r="J290" s="228">
        <f>ROUND(I290*H290,2)</f>
        <v>0</v>
      </c>
      <c r="K290" s="224" t="s">
        <v>23</v>
      </c>
      <c r="L290" s="72"/>
      <c r="M290" s="229" t="s">
        <v>23</v>
      </c>
      <c r="N290" s="230" t="s">
        <v>44</v>
      </c>
      <c r="O290" s="47"/>
      <c r="P290" s="231">
        <f>O290*H290</f>
        <v>0</v>
      </c>
      <c r="Q290" s="231">
        <v>0</v>
      </c>
      <c r="R290" s="231">
        <f>Q290*H290</f>
        <v>0</v>
      </c>
      <c r="S290" s="231">
        <v>0</v>
      </c>
      <c r="T290" s="232">
        <f>S290*H290</f>
        <v>0</v>
      </c>
      <c r="AR290" s="24" t="s">
        <v>484</v>
      </c>
      <c r="AT290" s="24" t="s">
        <v>157</v>
      </c>
      <c r="AU290" s="24" t="s">
        <v>83</v>
      </c>
      <c r="AY290" s="24" t="s">
        <v>155</v>
      </c>
      <c r="BE290" s="233">
        <f>IF(N290="základní",J290,0)</f>
        <v>0</v>
      </c>
      <c r="BF290" s="233">
        <f>IF(N290="snížená",J290,0)</f>
        <v>0</v>
      </c>
      <c r="BG290" s="233">
        <f>IF(N290="zákl. přenesená",J290,0)</f>
        <v>0</v>
      </c>
      <c r="BH290" s="233">
        <f>IF(N290="sníž. přenesená",J290,0)</f>
        <v>0</v>
      </c>
      <c r="BI290" s="233">
        <f>IF(N290="nulová",J290,0)</f>
        <v>0</v>
      </c>
      <c r="BJ290" s="24" t="s">
        <v>81</v>
      </c>
      <c r="BK290" s="233">
        <f>ROUND(I290*H290,2)</f>
        <v>0</v>
      </c>
      <c r="BL290" s="24" t="s">
        <v>484</v>
      </c>
      <c r="BM290" s="24" t="s">
        <v>931</v>
      </c>
    </row>
    <row r="291" s="1" customFormat="1" ht="25.5" customHeight="1">
      <c r="B291" s="46"/>
      <c r="C291" s="222" t="s">
        <v>575</v>
      </c>
      <c r="D291" s="222" t="s">
        <v>157</v>
      </c>
      <c r="E291" s="223" t="s">
        <v>932</v>
      </c>
      <c r="F291" s="224" t="s">
        <v>933</v>
      </c>
      <c r="G291" s="225" t="s">
        <v>318</v>
      </c>
      <c r="H291" s="226">
        <v>1</v>
      </c>
      <c r="I291" s="227"/>
      <c r="J291" s="228">
        <f>ROUND(I291*H291,2)</f>
        <v>0</v>
      </c>
      <c r="K291" s="224" t="s">
        <v>23</v>
      </c>
      <c r="L291" s="72"/>
      <c r="M291" s="229" t="s">
        <v>23</v>
      </c>
      <c r="N291" s="230" t="s">
        <v>44</v>
      </c>
      <c r="O291" s="47"/>
      <c r="P291" s="231">
        <f>O291*H291</f>
        <v>0</v>
      </c>
      <c r="Q291" s="231">
        <v>0</v>
      </c>
      <c r="R291" s="231">
        <f>Q291*H291</f>
        <v>0</v>
      </c>
      <c r="S291" s="231">
        <v>0</v>
      </c>
      <c r="T291" s="232">
        <f>S291*H291</f>
        <v>0</v>
      </c>
      <c r="AR291" s="24" t="s">
        <v>484</v>
      </c>
      <c r="AT291" s="24" t="s">
        <v>157</v>
      </c>
      <c r="AU291" s="24" t="s">
        <v>83</v>
      </c>
      <c r="AY291" s="24" t="s">
        <v>155</v>
      </c>
      <c r="BE291" s="233">
        <f>IF(N291="základní",J291,0)</f>
        <v>0</v>
      </c>
      <c r="BF291" s="233">
        <f>IF(N291="snížená",J291,0)</f>
        <v>0</v>
      </c>
      <c r="BG291" s="233">
        <f>IF(N291="zákl. přenesená",J291,0)</f>
        <v>0</v>
      </c>
      <c r="BH291" s="233">
        <f>IF(N291="sníž. přenesená",J291,0)</f>
        <v>0</v>
      </c>
      <c r="BI291" s="233">
        <f>IF(N291="nulová",J291,0)</f>
        <v>0</v>
      </c>
      <c r="BJ291" s="24" t="s">
        <v>81</v>
      </c>
      <c r="BK291" s="233">
        <f>ROUND(I291*H291,2)</f>
        <v>0</v>
      </c>
      <c r="BL291" s="24" t="s">
        <v>484</v>
      </c>
      <c r="BM291" s="24" t="s">
        <v>934</v>
      </c>
    </row>
    <row r="292" s="1" customFormat="1" ht="16.5" customHeight="1">
      <c r="B292" s="46"/>
      <c r="C292" s="267" t="s">
        <v>579</v>
      </c>
      <c r="D292" s="267" t="s">
        <v>221</v>
      </c>
      <c r="E292" s="268" t="s">
        <v>935</v>
      </c>
      <c r="F292" s="269" t="s">
        <v>936</v>
      </c>
      <c r="G292" s="270" t="s">
        <v>318</v>
      </c>
      <c r="H292" s="271">
        <v>3</v>
      </c>
      <c r="I292" s="272"/>
      <c r="J292" s="273">
        <f>ROUND(I292*H292,2)</f>
        <v>0</v>
      </c>
      <c r="K292" s="269" t="s">
        <v>23</v>
      </c>
      <c r="L292" s="274"/>
      <c r="M292" s="275" t="s">
        <v>23</v>
      </c>
      <c r="N292" s="276" t="s">
        <v>44</v>
      </c>
      <c r="O292" s="47"/>
      <c r="P292" s="231">
        <f>O292*H292</f>
        <v>0</v>
      </c>
      <c r="Q292" s="231">
        <v>0.0074999999999999997</v>
      </c>
      <c r="R292" s="231">
        <f>Q292*H292</f>
        <v>0.022499999999999999</v>
      </c>
      <c r="S292" s="231">
        <v>0</v>
      </c>
      <c r="T292" s="232">
        <f>S292*H292</f>
        <v>0</v>
      </c>
      <c r="AR292" s="24" t="s">
        <v>937</v>
      </c>
      <c r="AT292" s="24" t="s">
        <v>221</v>
      </c>
      <c r="AU292" s="24" t="s">
        <v>83</v>
      </c>
      <c r="AY292" s="24" t="s">
        <v>155</v>
      </c>
      <c r="BE292" s="233">
        <f>IF(N292="základní",J292,0)</f>
        <v>0</v>
      </c>
      <c r="BF292" s="233">
        <f>IF(N292="snížená",J292,0)</f>
        <v>0</v>
      </c>
      <c r="BG292" s="233">
        <f>IF(N292="zákl. přenesená",J292,0)</f>
        <v>0</v>
      </c>
      <c r="BH292" s="233">
        <f>IF(N292="sníž. přenesená",J292,0)</f>
        <v>0</v>
      </c>
      <c r="BI292" s="233">
        <f>IF(N292="nulová",J292,0)</f>
        <v>0</v>
      </c>
      <c r="BJ292" s="24" t="s">
        <v>81</v>
      </c>
      <c r="BK292" s="233">
        <f>ROUND(I292*H292,2)</f>
        <v>0</v>
      </c>
      <c r="BL292" s="24" t="s">
        <v>484</v>
      </c>
      <c r="BM292" s="24" t="s">
        <v>938</v>
      </c>
    </row>
    <row r="293" s="1" customFormat="1" ht="16.5" customHeight="1">
      <c r="B293" s="46"/>
      <c r="C293" s="267" t="s">
        <v>583</v>
      </c>
      <c r="D293" s="267" t="s">
        <v>221</v>
      </c>
      <c r="E293" s="268" t="s">
        <v>939</v>
      </c>
      <c r="F293" s="269" t="s">
        <v>940</v>
      </c>
      <c r="G293" s="270" t="s">
        <v>318</v>
      </c>
      <c r="H293" s="271">
        <v>3</v>
      </c>
      <c r="I293" s="272"/>
      <c r="J293" s="273">
        <f>ROUND(I293*H293,2)</f>
        <v>0</v>
      </c>
      <c r="K293" s="269" t="s">
        <v>23</v>
      </c>
      <c r="L293" s="274"/>
      <c r="M293" s="275" t="s">
        <v>23</v>
      </c>
      <c r="N293" s="276" t="s">
        <v>44</v>
      </c>
      <c r="O293" s="47"/>
      <c r="P293" s="231">
        <f>O293*H293</f>
        <v>0</v>
      </c>
      <c r="Q293" s="231">
        <v>0.0074999999999999997</v>
      </c>
      <c r="R293" s="231">
        <f>Q293*H293</f>
        <v>0.022499999999999999</v>
      </c>
      <c r="S293" s="231">
        <v>0</v>
      </c>
      <c r="T293" s="232">
        <f>S293*H293</f>
        <v>0</v>
      </c>
      <c r="AR293" s="24" t="s">
        <v>937</v>
      </c>
      <c r="AT293" s="24" t="s">
        <v>221</v>
      </c>
      <c r="AU293" s="24" t="s">
        <v>83</v>
      </c>
      <c r="AY293" s="24" t="s">
        <v>155</v>
      </c>
      <c r="BE293" s="233">
        <f>IF(N293="základní",J293,0)</f>
        <v>0</v>
      </c>
      <c r="BF293" s="233">
        <f>IF(N293="snížená",J293,0)</f>
        <v>0</v>
      </c>
      <c r="BG293" s="233">
        <f>IF(N293="zákl. přenesená",J293,0)</f>
        <v>0</v>
      </c>
      <c r="BH293" s="233">
        <f>IF(N293="sníž. přenesená",J293,0)</f>
        <v>0</v>
      </c>
      <c r="BI293" s="233">
        <f>IF(N293="nulová",J293,0)</f>
        <v>0</v>
      </c>
      <c r="BJ293" s="24" t="s">
        <v>81</v>
      </c>
      <c r="BK293" s="233">
        <f>ROUND(I293*H293,2)</f>
        <v>0</v>
      </c>
      <c r="BL293" s="24" t="s">
        <v>484</v>
      </c>
      <c r="BM293" s="24" t="s">
        <v>941</v>
      </c>
    </row>
    <row r="294" s="1" customFormat="1" ht="16.5" customHeight="1">
      <c r="B294" s="46"/>
      <c r="C294" s="222" t="s">
        <v>587</v>
      </c>
      <c r="D294" s="222" t="s">
        <v>157</v>
      </c>
      <c r="E294" s="223" t="s">
        <v>942</v>
      </c>
      <c r="F294" s="224" t="s">
        <v>699</v>
      </c>
      <c r="G294" s="225" t="s">
        <v>254</v>
      </c>
      <c r="H294" s="226">
        <v>14</v>
      </c>
      <c r="I294" s="227"/>
      <c r="J294" s="228">
        <f>ROUND(I294*H294,2)</f>
        <v>0</v>
      </c>
      <c r="K294" s="224" t="s">
        <v>23</v>
      </c>
      <c r="L294" s="72"/>
      <c r="M294" s="229" t="s">
        <v>23</v>
      </c>
      <c r="N294" s="230" t="s">
        <v>44</v>
      </c>
      <c r="O294" s="47"/>
      <c r="P294" s="231">
        <f>O294*H294</f>
        <v>0</v>
      </c>
      <c r="Q294" s="231">
        <v>0</v>
      </c>
      <c r="R294" s="231">
        <f>Q294*H294</f>
        <v>0</v>
      </c>
      <c r="S294" s="231">
        <v>0</v>
      </c>
      <c r="T294" s="232">
        <f>S294*H294</f>
        <v>0</v>
      </c>
      <c r="AR294" s="24" t="s">
        <v>484</v>
      </c>
      <c r="AT294" s="24" t="s">
        <v>157</v>
      </c>
      <c r="AU294" s="24" t="s">
        <v>83</v>
      </c>
      <c r="AY294" s="24" t="s">
        <v>155</v>
      </c>
      <c r="BE294" s="233">
        <f>IF(N294="základní",J294,0)</f>
        <v>0</v>
      </c>
      <c r="BF294" s="233">
        <f>IF(N294="snížená",J294,0)</f>
        <v>0</v>
      </c>
      <c r="BG294" s="233">
        <f>IF(N294="zákl. přenesená",J294,0)</f>
        <v>0</v>
      </c>
      <c r="BH294" s="233">
        <f>IF(N294="sníž. přenesená",J294,0)</f>
        <v>0</v>
      </c>
      <c r="BI294" s="233">
        <f>IF(N294="nulová",J294,0)</f>
        <v>0</v>
      </c>
      <c r="BJ294" s="24" t="s">
        <v>81</v>
      </c>
      <c r="BK294" s="233">
        <f>ROUND(I294*H294,2)</f>
        <v>0</v>
      </c>
      <c r="BL294" s="24" t="s">
        <v>484</v>
      </c>
      <c r="BM294" s="24" t="s">
        <v>943</v>
      </c>
    </row>
    <row r="295" s="1" customFormat="1" ht="16.5" customHeight="1">
      <c r="B295" s="46"/>
      <c r="C295" s="222" t="s">
        <v>593</v>
      </c>
      <c r="D295" s="222" t="s">
        <v>157</v>
      </c>
      <c r="E295" s="223" t="s">
        <v>944</v>
      </c>
      <c r="F295" s="224" t="s">
        <v>699</v>
      </c>
      <c r="G295" s="225" t="s">
        <v>687</v>
      </c>
      <c r="H295" s="226">
        <v>1</v>
      </c>
      <c r="I295" s="227"/>
      <c r="J295" s="228">
        <f>ROUND(I295*H295,2)</f>
        <v>0</v>
      </c>
      <c r="K295" s="224" t="s">
        <v>23</v>
      </c>
      <c r="L295" s="72"/>
      <c r="M295" s="229" t="s">
        <v>23</v>
      </c>
      <c r="N295" s="230" t="s">
        <v>44</v>
      </c>
      <c r="O295" s="47"/>
      <c r="P295" s="231">
        <f>O295*H295</f>
        <v>0</v>
      </c>
      <c r="Q295" s="231">
        <v>0</v>
      </c>
      <c r="R295" s="231">
        <f>Q295*H295</f>
        <v>0</v>
      </c>
      <c r="S295" s="231">
        <v>0</v>
      </c>
      <c r="T295" s="232">
        <f>S295*H295</f>
        <v>0</v>
      </c>
      <c r="AR295" s="24" t="s">
        <v>484</v>
      </c>
      <c r="AT295" s="24" t="s">
        <v>157</v>
      </c>
      <c r="AU295" s="24" t="s">
        <v>83</v>
      </c>
      <c r="AY295" s="24" t="s">
        <v>155</v>
      </c>
      <c r="BE295" s="233">
        <f>IF(N295="základní",J295,0)</f>
        <v>0</v>
      </c>
      <c r="BF295" s="233">
        <f>IF(N295="snížená",J295,0)</f>
        <v>0</v>
      </c>
      <c r="BG295" s="233">
        <f>IF(N295="zákl. přenesená",J295,0)</f>
        <v>0</v>
      </c>
      <c r="BH295" s="233">
        <f>IF(N295="sníž. přenesená",J295,0)</f>
        <v>0</v>
      </c>
      <c r="BI295" s="233">
        <f>IF(N295="nulová",J295,0)</f>
        <v>0</v>
      </c>
      <c r="BJ295" s="24" t="s">
        <v>81</v>
      </c>
      <c r="BK295" s="233">
        <f>ROUND(I295*H295,2)</f>
        <v>0</v>
      </c>
      <c r="BL295" s="24" t="s">
        <v>484</v>
      </c>
      <c r="BM295" s="24" t="s">
        <v>945</v>
      </c>
    </row>
    <row r="296" s="10" customFormat="1" ht="37.44" customHeight="1">
      <c r="B296" s="206"/>
      <c r="C296" s="207"/>
      <c r="D296" s="208" t="s">
        <v>72</v>
      </c>
      <c r="E296" s="209" t="s">
        <v>705</v>
      </c>
      <c r="F296" s="209" t="s">
        <v>706</v>
      </c>
      <c r="G296" s="207"/>
      <c r="H296" s="207"/>
      <c r="I296" s="210"/>
      <c r="J296" s="211">
        <f>BK296</f>
        <v>0</v>
      </c>
      <c r="K296" s="207"/>
      <c r="L296" s="212"/>
      <c r="M296" s="213"/>
      <c r="N296" s="214"/>
      <c r="O296" s="214"/>
      <c r="P296" s="215">
        <f>P297+P299+P303+P307</f>
        <v>0</v>
      </c>
      <c r="Q296" s="214"/>
      <c r="R296" s="215">
        <f>R297+R299+R303+R307</f>
        <v>0</v>
      </c>
      <c r="S296" s="214"/>
      <c r="T296" s="216">
        <f>T297+T299+T303+T307</f>
        <v>0</v>
      </c>
      <c r="AR296" s="217" t="s">
        <v>176</v>
      </c>
      <c r="AT296" s="218" t="s">
        <v>72</v>
      </c>
      <c r="AU296" s="218" t="s">
        <v>73</v>
      </c>
      <c r="AY296" s="217" t="s">
        <v>155</v>
      </c>
      <c r="BK296" s="219">
        <f>BK297+BK299+BK303+BK307</f>
        <v>0</v>
      </c>
    </row>
    <row r="297" s="10" customFormat="1" ht="19.92" customHeight="1">
      <c r="B297" s="206"/>
      <c r="C297" s="207"/>
      <c r="D297" s="208" t="s">
        <v>72</v>
      </c>
      <c r="E297" s="220" t="s">
        <v>707</v>
      </c>
      <c r="F297" s="220" t="s">
        <v>708</v>
      </c>
      <c r="G297" s="207"/>
      <c r="H297" s="207"/>
      <c r="I297" s="210"/>
      <c r="J297" s="221">
        <f>BK297</f>
        <v>0</v>
      </c>
      <c r="K297" s="207"/>
      <c r="L297" s="212"/>
      <c r="M297" s="213"/>
      <c r="N297" s="214"/>
      <c r="O297" s="214"/>
      <c r="P297" s="215">
        <f>P298</f>
        <v>0</v>
      </c>
      <c r="Q297" s="214"/>
      <c r="R297" s="215">
        <f>R298</f>
        <v>0</v>
      </c>
      <c r="S297" s="214"/>
      <c r="T297" s="216">
        <f>T298</f>
        <v>0</v>
      </c>
      <c r="AR297" s="217" t="s">
        <v>176</v>
      </c>
      <c r="AT297" s="218" t="s">
        <v>72</v>
      </c>
      <c r="AU297" s="218" t="s">
        <v>81</v>
      </c>
      <c r="AY297" s="217" t="s">
        <v>155</v>
      </c>
      <c r="BK297" s="219">
        <f>BK298</f>
        <v>0</v>
      </c>
    </row>
    <row r="298" s="1" customFormat="1" ht="16.5" customHeight="1">
      <c r="B298" s="46"/>
      <c r="C298" s="222" t="s">
        <v>598</v>
      </c>
      <c r="D298" s="222" t="s">
        <v>157</v>
      </c>
      <c r="E298" s="223" t="s">
        <v>710</v>
      </c>
      <c r="F298" s="224" t="s">
        <v>711</v>
      </c>
      <c r="G298" s="225" t="s">
        <v>687</v>
      </c>
      <c r="H298" s="226">
        <v>1</v>
      </c>
      <c r="I298" s="227"/>
      <c r="J298" s="228">
        <f>ROUND(I298*H298,2)</f>
        <v>0</v>
      </c>
      <c r="K298" s="224" t="s">
        <v>23</v>
      </c>
      <c r="L298" s="72"/>
      <c r="M298" s="229" t="s">
        <v>23</v>
      </c>
      <c r="N298" s="230" t="s">
        <v>44</v>
      </c>
      <c r="O298" s="47"/>
      <c r="P298" s="231">
        <f>O298*H298</f>
        <v>0</v>
      </c>
      <c r="Q298" s="231">
        <v>0</v>
      </c>
      <c r="R298" s="231">
        <f>Q298*H298</f>
        <v>0</v>
      </c>
      <c r="S298" s="231">
        <v>0</v>
      </c>
      <c r="T298" s="232">
        <f>S298*H298</f>
        <v>0</v>
      </c>
      <c r="AR298" s="24" t="s">
        <v>712</v>
      </c>
      <c r="AT298" s="24" t="s">
        <v>157</v>
      </c>
      <c r="AU298" s="24" t="s">
        <v>83</v>
      </c>
      <c r="AY298" s="24" t="s">
        <v>155</v>
      </c>
      <c r="BE298" s="233">
        <f>IF(N298="základní",J298,0)</f>
        <v>0</v>
      </c>
      <c r="BF298" s="233">
        <f>IF(N298="snížená",J298,0)</f>
        <v>0</v>
      </c>
      <c r="BG298" s="233">
        <f>IF(N298="zákl. přenesená",J298,0)</f>
        <v>0</v>
      </c>
      <c r="BH298" s="233">
        <f>IF(N298="sníž. přenesená",J298,0)</f>
        <v>0</v>
      </c>
      <c r="BI298" s="233">
        <f>IF(N298="nulová",J298,0)</f>
        <v>0</v>
      </c>
      <c r="BJ298" s="24" t="s">
        <v>81</v>
      </c>
      <c r="BK298" s="233">
        <f>ROUND(I298*H298,2)</f>
        <v>0</v>
      </c>
      <c r="BL298" s="24" t="s">
        <v>712</v>
      </c>
      <c r="BM298" s="24" t="s">
        <v>946</v>
      </c>
    </row>
    <row r="299" s="10" customFormat="1" ht="29.88" customHeight="1">
      <c r="B299" s="206"/>
      <c r="C299" s="207"/>
      <c r="D299" s="208" t="s">
        <v>72</v>
      </c>
      <c r="E299" s="220" t="s">
        <v>714</v>
      </c>
      <c r="F299" s="220" t="s">
        <v>715</v>
      </c>
      <c r="G299" s="207"/>
      <c r="H299" s="207"/>
      <c r="I299" s="210"/>
      <c r="J299" s="221">
        <f>BK299</f>
        <v>0</v>
      </c>
      <c r="K299" s="207"/>
      <c r="L299" s="212"/>
      <c r="M299" s="213"/>
      <c r="N299" s="214"/>
      <c r="O299" s="214"/>
      <c r="P299" s="215">
        <f>SUM(P300:P302)</f>
        <v>0</v>
      </c>
      <c r="Q299" s="214"/>
      <c r="R299" s="215">
        <f>SUM(R300:R302)</f>
        <v>0</v>
      </c>
      <c r="S299" s="214"/>
      <c r="T299" s="216">
        <f>SUM(T300:T302)</f>
        <v>0</v>
      </c>
      <c r="AR299" s="217" t="s">
        <v>176</v>
      </c>
      <c r="AT299" s="218" t="s">
        <v>72</v>
      </c>
      <c r="AU299" s="218" t="s">
        <v>81</v>
      </c>
      <c r="AY299" s="217" t="s">
        <v>155</v>
      </c>
      <c r="BK299" s="219">
        <f>SUM(BK300:BK302)</f>
        <v>0</v>
      </c>
    </row>
    <row r="300" s="1" customFormat="1" ht="25.5" customHeight="1">
      <c r="B300" s="46"/>
      <c r="C300" s="222" t="s">
        <v>602</v>
      </c>
      <c r="D300" s="222" t="s">
        <v>157</v>
      </c>
      <c r="E300" s="223" t="s">
        <v>717</v>
      </c>
      <c r="F300" s="224" t="s">
        <v>718</v>
      </c>
      <c r="G300" s="225" t="s">
        <v>687</v>
      </c>
      <c r="H300" s="226">
        <v>1</v>
      </c>
      <c r="I300" s="227"/>
      <c r="J300" s="228">
        <f>ROUND(I300*H300,2)</f>
        <v>0</v>
      </c>
      <c r="K300" s="224" t="s">
        <v>23</v>
      </c>
      <c r="L300" s="72"/>
      <c r="M300" s="229" t="s">
        <v>23</v>
      </c>
      <c r="N300" s="230" t="s">
        <v>44</v>
      </c>
      <c r="O300" s="47"/>
      <c r="P300" s="231">
        <f>O300*H300</f>
        <v>0</v>
      </c>
      <c r="Q300" s="231">
        <v>0</v>
      </c>
      <c r="R300" s="231">
        <f>Q300*H300</f>
        <v>0</v>
      </c>
      <c r="S300" s="231">
        <v>0</v>
      </c>
      <c r="T300" s="232">
        <f>S300*H300</f>
        <v>0</v>
      </c>
      <c r="AR300" s="24" t="s">
        <v>712</v>
      </c>
      <c r="AT300" s="24" t="s">
        <v>157</v>
      </c>
      <c r="AU300" s="24" t="s">
        <v>83</v>
      </c>
      <c r="AY300" s="24" t="s">
        <v>155</v>
      </c>
      <c r="BE300" s="233">
        <f>IF(N300="základní",J300,0)</f>
        <v>0</v>
      </c>
      <c r="BF300" s="233">
        <f>IF(N300="snížená",J300,0)</f>
        <v>0</v>
      </c>
      <c r="BG300" s="233">
        <f>IF(N300="zákl. přenesená",J300,0)</f>
        <v>0</v>
      </c>
      <c r="BH300" s="233">
        <f>IF(N300="sníž. přenesená",J300,0)</f>
        <v>0</v>
      </c>
      <c r="BI300" s="233">
        <f>IF(N300="nulová",J300,0)</f>
        <v>0</v>
      </c>
      <c r="BJ300" s="24" t="s">
        <v>81</v>
      </c>
      <c r="BK300" s="233">
        <f>ROUND(I300*H300,2)</f>
        <v>0</v>
      </c>
      <c r="BL300" s="24" t="s">
        <v>712</v>
      </c>
      <c r="BM300" s="24" t="s">
        <v>947</v>
      </c>
    </row>
    <row r="301" s="1" customFormat="1" ht="25.5" customHeight="1">
      <c r="B301" s="46"/>
      <c r="C301" s="222" t="s">
        <v>606</v>
      </c>
      <c r="D301" s="222" t="s">
        <v>157</v>
      </c>
      <c r="E301" s="223" t="s">
        <v>721</v>
      </c>
      <c r="F301" s="224" t="s">
        <v>722</v>
      </c>
      <c r="G301" s="225" t="s">
        <v>687</v>
      </c>
      <c r="H301" s="226">
        <v>1</v>
      </c>
      <c r="I301" s="227"/>
      <c r="J301" s="228">
        <f>ROUND(I301*H301,2)</f>
        <v>0</v>
      </c>
      <c r="K301" s="224" t="s">
        <v>23</v>
      </c>
      <c r="L301" s="72"/>
      <c r="M301" s="229" t="s">
        <v>23</v>
      </c>
      <c r="N301" s="230" t="s">
        <v>44</v>
      </c>
      <c r="O301" s="47"/>
      <c r="P301" s="231">
        <f>O301*H301</f>
        <v>0</v>
      </c>
      <c r="Q301" s="231">
        <v>0</v>
      </c>
      <c r="R301" s="231">
        <f>Q301*H301</f>
        <v>0</v>
      </c>
      <c r="S301" s="231">
        <v>0</v>
      </c>
      <c r="T301" s="232">
        <f>S301*H301</f>
        <v>0</v>
      </c>
      <c r="AR301" s="24" t="s">
        <v>712</v>
      </c>
      <c r="AT301" s="24" t="s">
        <v>157</v>
      </c>
      <c r="AU301" s="24" t="s">
        <v>83</v>
      </c>
      <c r="AY301" s="24" t="s">
        <v>155</v>
      </c>
      <c r="BE301" s="233">
        <f>IF(N301="základní",J301,0)</f>
        <v>0</v>
      </c>
      <c r="BF301" s="233">
        <f>IF(N301="snížená",J301,0)</f>
        <v>0</v>
      </c>
      <c r="BG301" s="233">
        <f>IF(N301="zákl. přenesená",J301,0)</f>
        <v>0</v>
      </c>
      <c r="BH301" s="233">
        <f>IF(N301="sníž. přenesená",J301,0)</f>
        <v>0</v>
      </c>
      <c r="BI301" s="233">
        <f>IF(N301="nulová",J301,0)</f>
        <v>0</v>
      </c>
      <c r="BJ301" s="24" t="s">
        <v>81</v>
      </c>
      <c r="BK301" s="233">
        <f>ROUND(I301*H301,2)</f>
        <v>0</v>
      </c>
      <c r="BL301" s="24" t="s">
        <v>712</v>
      </c>
      <c r="BM301" s="24" t="s">
        <v>948</v>
      </c>
    </row>
    <row r="302" s="1" customFormat="1" ht="25.5" customHeight="1">
      <c r="B302" s="46"/>
      <c r="C302" s="222" t="s">
        <v>611</v>
      </c>
      <c r="D302" s="222" t="s">
        <v>157</v>
      </c>
      <c r="E302" s="223" t="s">
        <v>725</v>
      </c>
      <c r="F302" s="224" t="s">
        <v>726</v>
      </c>
      <c r="G302" s="225" t="s">
        <v>687</v>
      </c>
      <c r="H302" s="226">
        <v>1</v>
      </c>
      <c r="I302" s="227"/>
      <c r="J302" s="228">
        <f>ROUND(I302*H302,2)</f>
        <v>0</v>
      </c>
      <c r="K302" s="224" t="s">
        <v>23</v>
      </c>
      <c r="L302" s="72"/>
      <c r="M302" s="229" t="s">
        <v>23</v>
      </c>
      <c r="N302" s="230" t="s">
        <v>44</v>
      </c>
      <c r="O302" s="47"/>
      <c r="P302" s="231">
        <f>O302*H302</f>
        <v>0</v>
      </c>
      <c r="Q302" s="231">
        <v>0</v>
      </c>
      <c r="R302" s="231">
        <f>Q302*H302</f>
        <v>0</v>
      </c>
      <c r="S302" s="231">
        <v>0</v>
      </c>
      <c r="T302" s="232">
        <f>S302*H302</f>
        <v>0</v>
      </c>
      <c r="AR302" s="24" t="s">
        <v>712</v>
      </c>
      <c r="AT302" s="24" t="s">
        <v>157</v>
      </c>
      <c r="AU302" s="24" t="s">
        <v>83</v>
      </c>
      <c r="AY302" s="24" t="s">
        <v>155</v>
      </c>
      <c r="BE302" s="233">
        <f>IF(N302="základní",J302,0)</f>
        <v>0</v>
      </c>
      <c r="BF302" s="233">
        <f>IF(N302="snížená",J302,0)</f>
        <v>0</v>
      </c>
      <c r="BG302" s="233">
        <f>IF(N302="zákl. přenesená",J302,0)</f>
        <v>0</v>
      </c>
      <c r="BH302" s="233">
        <f>IF(N302="sníž. přenesená",J302,0)</f>
        <v>0</v>
      </c>
      <c r="BI302" s="233">
        <f>IF(N302="nulová",J302,0)</f>
        <v>0</v>
      </c>
      <c r="BJ302" s="24" t="s">
        <v>81</v>
      </c>
      <c r="BK302" s="233">
        <f>ROUND(I302*H302,2)</f>
        <v>0</v>
      </c>
      <c r="BL302" s="24" t="s">
        <v>712</v>
      </c>
      <c r="BM302" s="24" t="s">
        <v>949</v>
      </c>
    </row>
    <row r="303" s="10" customFormat="1" ht="29.88" customHeight="1">
      <c r="B303" s="206"/>
      <c r="C303" s="207"/>
      <c r="D303" s="208" t="s">
        <v>72</v>
      </c>
      <c r="E303" s="220" t="s">
        <v>728</v>
      </c>
      <c r="F303" s="220" t="s">
        <v>729</v>
      </c>
      <c r="G303" s="207"/>
      <c r="H303" s="207"/>
      <c r="I303" s="210"/>
      <c r="J303" s="221">
        <f>BK303</f>
        <v>0</v>
      </c>
      <c r="K303" s="207"/>
      <c r="L303" s="212"/>
      <c r="M303" s="213"/>
      <c r="N303" s="214"/>
      <c r="O303" s="214"/>
      <c r="P303" s="215">
        <f>SUM(P304:P306)</f>
        <v>0</v>
      </c>
      <c r="Q303" s="214"/>
      <c r="R303" s="215">
        <f>SUM(R304:R306)</f>
        <v>0</v>
      </c>
      <c r="S303" s="214"/>
      <c r="T303" s="216">
        <f>SUM(T304:T306)</f>
        <v>0</v>
      </c>
      <c r="AR303" s="217" t="s">
        <v>176</v>
      </c>
      <c r="AT303" s="218" t="s">
        <v>72</v>
      </c>
      <c r="AU303" s="218" t="s">
        <v>81</v>
      </c>
      <c r="AY303" s="217" t="s">
        <v>155</v>
      </c>
      <c r="BK303" s="219">
        <f>SUM(BK304:BK306)</f>
        <v>0</v>
      </c>
    </row>
    <row r="304" s="1" customFormat="1" ht="16.5" customHeight="1">
      <c r="B304" s="46"/>
      <c r="C304" s="222" t="s">
        <v>616</v>
      </c>
      <c r="D304" s="222" t="s">
        <v>157</v>
      </c>
      <c r="E304" s="223" t="s">
        <v>731</v>
      </c>
      <c r="F304" s="224" t="s">
        <v>732</v>
      </c>
      <c r="G304" s="225" t="s">
        <v>687</v>
      </c>
      <c r="H304" s="226">
        <v>1</v>
      </c>
      <c r="I304" s="227"/>
      <c r="J304" s="228">
        <f>ROUND(I304*H304,2)</f>
        <v>0</v>
      </c>
      <c r="K304" s="224" t="s">
        <v>23</v>
      </c>
      <c r="L304" s="72"/>
      <c r="M304" s="229" t="s">
        <v>23</v>
      </c>
      <c r="N304" s="230" t="s">
        <v>44</v>
      </c>
      <c r="O304" s="47"/>
      <c r="P304" s="231">
        <f>O304*H304</f>
        <v>0</v>
      </c>
      <c r="Q304" s="231">
        <v>0</v>
      </c>
      <c r="R304" s="231">
        <f>Q304*H304</f>
        <v>0</v>
      </c>
      <c r="S304" s="231">
        <v>0</v>
      </c>
      <c r="T304" s="232">
        <f>S304*H304</f>
        <v>0</v>
      </c>
      <c r="AR304" s="24" t="s">
        <v>712</v>
      </c>
      <c r="AT304" s="24" t="s">
        <v>157</v>
      </c>
      <c r="AU304" s="24" t="s">
        <v>83</v>
      </c>
      <c r="AY304" s="24" t="s">
        <v>155</v>
      </c>
      <c r="BE304" s="233">
        <f>IF(N304="základní",J304,0)</f>
        <v>0</v>
      </c>
      <c r="BF304" s="233">
        <f>IF(N304="snížená",J304,0)</f>
        <v>0</v>
      </c>
      <c r="BG304" s="233">
        <f>IF(N304="zákl. přenesená",J304,0)</f>
        <v>0</v>
      </c>
      <c r="BH304" s="233">
        <f>IF(N304="sníž. přenesená",J304,0)</f>
        <v>0</v>
      </c>
      <c r="BI304" s="233">
        <f>IF(N304="nulová",J304,0)</f>
        <v>0</v>
      </c>
      <c r="BJ304" s="24" t="s">
        <v>81</v>
      </c>
      <c r="BK304" s="233">
        <f>ROUND(I304*H304,2)</f>
        <v>0</v>
      </c>
      <c r="BL304" s="24" t="s">
        <v>712</v>
      </c>
      <c r="BM304" s="24" t="s">
        <v>950</v>
      </c>
    </row>
    <row r="305" s="1" customFormat="1" ht="16.5" customHeight="1">
      <c r="B305" s="46"/>
      <c r="C305" s="222" t="s">
        <v>621</v>
      </c>
      <c r="D305" s="222" t="s">
        <v>157</v>
      </c>
      <c r="E305" s="223" t="s">
        <v>735</v>
      </c>
      <c r="F305" s="224" t="s">
        <v>736</v>
      </c>
      <c r="G305" s="225" t="s">
        <v>318</v>
      </c>
      <c r="H305" s="226">
        <v>2</v>
      </c>
      <c r="I305" s="227"/>
      <c r="J305" s="228">
        <f>ROUND(I305*H305,2)</f>
        <v>0</v>
      </c>
      <c r="K305" s="224" t="s">
        <v>23</v>
      </c>
      <c r="L305" s="72"/>
      <c r="M305" s="229" t="s">
        <v>23</v>
      </c>
      <c r="N305" s="230" t="s">
        <v>44</v>
      </c>
      <c r="O305" s="47"/>
      <c r="P305" s="231">
        <f>O305*H305</f>
        <v>0</v>
      </c>
      <c r="Q305" s="231">
        <v>0</v>
      </c>
      <c r="R305" s="231">
        <f>Q305*H305</f>
        <v>0</v>
      </c>
      <c r="S305" s="231">
        <v>0</v>
      </c>
      <c r="T305" s="232">
        <f>S305*H305</f>
        <v>0</v>
      </c>
      <c r="AR305" s="24" t="s">
        <v>712</v>
      </c>
      <c r="AT305" s="24" t="s">
        <v>157</v>
      </c>
      <c r="AU305" s="24" t="s">
        <v>83</v>
      </c>
      <c r="AY305" s="24" t="s">
        <v>155</v>
      </c>
      <c r="BE305" s="233">
        <f>IF(N305="základní",J305,0)</f>
        <v>0</v>
      </c>
      <c r="BF305" s="233">
        <f>IF(N305="snížená",J305,0)</f>
        <v>0</v>
      </c>
      <c r="BG305" s="233">
        <f>IF(N305="zákl. přenesená",J305,0)</f>
        <v>0</v>
      </c>
      <c r="BH305" s="233">
        <f>IF(N305="sníž. přenesená",J305,0)</f>
        <v>0</v>
      </c>
      <c r="BI305" s="233">
        <f>IF(N305="nulová",J305,0)</f>
        <v>0</v>
      </c>
      <c r="BJ305" s="24" t="s">
        <v>81</v>
      </c>
      <c r="BK305" s="233">
        <f>ROUND(I305*H305,2)</f>
        <v>0</v>
      </c>
      <c r="BL305" s="24" t="s">
        <v>712</v>
      </c>
      <c r="BM305" s="24" t="s">
        <v>951</v>
      </c>
    </row>
    <row r="306" s="1" customFormat="1" ht="16.5" customHeight="1">
      <c r="B306" s="46"/>
      <c r="C306" s="222" t="s">
        <v>625</v>
      </c>
      <c r="D306" s="222" t="s">
        <v>157</v>
      </c>
      <c r="E306" s="223" t="s">
        <v>739</v>
      </c>
      <c r="F306" s="224" t="s">
        <v>740</v>
      </c>
      <c r="G306" s="225" t="s">
        <v>318</v>
      </c>
      <c r="H306" s="226">
        <v>2</v>
      </c>
      <c r="I306" s="227"/>
      <c r="J306" s="228">
        <f>ROUND(I306*H306,2)</f>
        <v>0</v>
      </c>
      <c r="K306" s="224" t="s">
        <v>23</v>
      </c>
      <c r="L306" s="72"/>
      <c r="M306" s="229" t="s">
        <v>23</v>
      </c>
      <c r="N306" s="230" t="s">
        <v>44</v>
      </c>
      <c r="O306" s="47"/>
      <c r="P306" s="231">
        <f>O306*H306</f>
        <v>0</v>
      </c>
      <c r="Q306" s="231">
        <v>0</v>
      </c>
      <c r="R306" s="231">
        <f>Q306*H306</f>
        <v>0</v>
      </c>
      <c r="S306" s="231">
        <v>0</v>
      </c>
      <c r="T306" s="232">
        <f>S306*H306</f>
        <v>0</v>
      </c>
      <c r="AR306" s="24" t="s">
        <v>712</v>
      </c>
      <c r="AT306" s="24" t="s">
        <v>157</v>
      </c>
      <c r="AU306" s="24" t="s">
        <v>83</v>
      </c>
      <c r="AY306" s="24" t="s">
        <v>155</v>
      </c>
      <c r="BE306" s="233">
        <f>IF(N306="základní",J306,0)</f>
        <v>0</v>
      </c>
      <c r="BF306" s="233">
        <f>IF(N306="snížená",J306,0)</f>
        <v>0</v>
      </c>
      <c r="BG306" s="233">
        <f>IF(N306="zákl. přenesená",J306,0)</f>
        <v>0</v>
      </c>
      <c r="BH306" s="233">
        <f>IF(N306="sníž. přenesená",J306,0)</f>
        <v>0</v>
      </c>
      <c r="BI306" s="233">
        <f>IF(N306="nulová",J306,0)</f>
        <v>0</v>
      </c>
      <c r="BJ306" s="24" t="s">
        <v>81</v>
      </c>
      <c r="BK306" s="233">
        <f>ROUND(I306*H306,2)</f>
        <v>0</v>
      </c>
      <c r="BL306" s="24" t="s">
        <v>712</v>
      </c>
      <c r="BM306" s="24" t="s">
        <v>952</v>
      </c>
    </row>
    <row r="307" s="10" customFormat="1" ht="29.88" customHeight="1">
      <c r="B307" s="206"/>
      <c r="C307" s="207"/>
      <c r="D307" s="208" t="s">
        <v>72</v>
      </c>
      <c r="E307" s="220" t="s">
        <v>742</v>
      </c>
      <c r="F307" s="220" t="s">
        <v>743</v>
      </c>
      <c r="G307" s="207"/>
      <c r="H307" s="207"/>
      <c r="I307" s="210"/>
      <c r="J307" s="221">
        <f>BK307</f>
        <v>0</v>
      </c>
      <c r="K307" s="207"/>
      <c r="L307" s="212"/>
      <c r="M307" s="213"/>
      <c r="N307" s="214"/>
      <c r="O307" s="214"/>
      <c r="P307" s="215">
        <f>P308</f>
        <v>0</v>
      </c>
      <c r="Q307" s="214"/>
      <c r="R307" s="215">
        <f>R308</f>
        <v>0</v>
      </c>
      <c r="S307" s="214"/>
      <c r="T307" s="216">
        <f>T308</f>
        <v>0</v>
      </c>
      <c r="AR307" s="217" t="s">
        <v>176</v>
      </c>
      <c r="AT307" s="218" t="s">
        <v>72</v>
      </c>
      <c r="AU307" s="218" t="s">
        <v>81</v>
      </c>
      <c r="AY307" s="217" t="s">
        <v>155</v>
      </c>
      <c r="BK307" s="219">
        <f>BK308</f>
        <v>0</v>
      </c>
    </row>
    <row r="308" s="1" customFormat="1" ht="38.25" customHeight="1">
      <c r="B308" s="46"/>
      <c r="C308" s="222" t="s">
        <v>631</v>
      </c>
      <c r="D308" s="222" t="s">
        <v>157</v>
      </c>
      <c r="E308" s="223" t="s">
        <v>745</v>
      </c>
      <c r="F308" s="224" t="s">
        <v>953</v>
      </c>
      <c r="G308" s="225" t="s">
        <v>687</v>
      </c>
      <c r="H308" s="226">
        <v>1</v>
      </c>
      <c r="I308" s="227"/>
      <c r="J308" s="228">
        <f>ROUND(I308*H308,2)</f>
        <v>0</v>
      </c>
      <c r="K308" s="224" t="s">
        <v>23</v>
      </c>
      <c r="L308" s="72"/>
      <c r="M308" s="229" t="s">
        <v>23</v>
      </c>
      <c r="N308" s="290" t="s">
        <v>44</v>
      </c>
      <c r="O308" s="291"/>
      <c r="P308" s="292">
        <f>O308*H308</f>
        <v>0</v>
      </c>
      <c r="Q308" s="292">
        <v>0</v>
      </c>
      <c r="R308" s="292">
        <f>Q308*H308</f>
        <v>0</v>
      </c>
      <c r="S308" s="292">
        <v>0</v>
      </c>
      <c r="T308" s="293">
        <f>S308*H308</f>
        <v>0</v>
      </c>
      <c r="AR308" s="24" t="s">
        <v>712</v>
      </c>
      <c r="AT308" s="24" t="s">
        <v>157</v>
      </c>
      <c r="AU308" s="24" t="s">
        <v>83</v>
      </c>
      <c r="AY308" s="24" t="s">
        <v>155</v>
      </c>
      <c r="BE308" s="233">
        <f>IF(N308="základní",J308,0)</f>
        <v>0</v>
      </c>
      <c r="BF308" s="233">
        <f>IF(N308="snížená",J308,0)</f>
        <v>0</v>
      </c>
      <c r="BG308" s="233">
        <f>IF(N308="zákl. přenesená",J308,0)</f>
        <v>0</v>
      </c>
      <c r="BH308" s="233">
        <f>IF(N308="sníž. přenesená",J308,0)</f>
        <v>0</v>
      </c>
      <c r="BI308" s="233">
        <f>IF(N308="nulová",J308,0)</f>
        <v>0</v>
      </c>
      <c r="BJ308" s="24" t="s">
        <v>81</v>
      </c>
      <c r="BK308" s="233">
        <f>ROUND(I308*H308,2)</f>
        <v>0</v>
      </c>
      <c r="BL308" s="24" t="s">
        <v>712</v>
      </c>
      <c r="BM308" s="24" t="s">
        <v>954</v>
      </c>
    </row>
    <row r="309" s="1" customFormat="1" ht="6.96" customHeight="1">
      <c r="B309" s="67"/>
      <c r="C309" s="68"/>
      <c r="D309" s="68"/>
      <c r="E309" s="68"/>
      <c r="F309" s="68"/>
      <c r="G309" s="68"/>
      <c r="H309" s="68"/>
      <c r="I309" s="167"/>
      <c r="J309" s="68"/>
      <c r="K309" s="68"/>
      <c r="L309" s="72"/>
    </row>
  </sheetData>
  <sheetProtection sheet="1" autoFilter="0" formatColumns="0" formatRows="0" objects="1" scenarios="1" spinCount="100000" saltValue="uJKg5MoJfoPzYomsXVdwVoj+LEUlgyZNr9p/IYig/2FwqXxe6DOSydsY1wFMS9sOHZPMCYzEnAaZaYChG13mxA==" hashValue="Vx05Z5+4t/7vcWLuspeajBvwq5UhKUUVYVRnj7vf195JvgyxVsR7o+bFnVwVQD1gLPwMWL8RrWuJyvfZ5n6tmg==" algorithmName="SHA-512" password="CC35"/>
  <autoFilter ref="C95:K308"/>
  <mergeCells count="10">
    <mergeCell ref="E7:H7"/>
    <mergeCell ref="E9:H9"/>
    <mergeCell ref="E24:H24"/>
    <mergeCell ref="E45:H45"/>
    <mergeCell ref="E47:H47"/>
    <mergeCell ref="J51:J52"/>
    <mergeCell ref="E86:H86"/>
    <mergeCell ref="E88:H88"/>
    <mergeCell ref="G1:H1"/>
    <mergeCell ref="L2:V2"/>
  </mergeCells>
  <hyperlinks>
    <hyperlink ref="F1:G1" location="C2" display="1) Krycí list soupisu"/>
    <hyperlink ref="G1:H1" location="C54" display="2) Rekapitulace"/>
    <hyperlink ref="J1" location="C95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Normal="100" zoomScaleSheetLayoutView="60" zoomScalePageLayoutView="100" workbookViewId="0"/>
  </sheetViews>
  <sheetFormatPr defaultRowHeight="13.5"/>
  <cols>
    <col min="1" max="1" width="8.33" style="294" customWidth="1"/>
    <col min="2" max="2" width="1.664063" style="294" customWidth="1"/>
    <col min="3" max="4" width="5" style="294" customWidth="1"/>
    <col min="5" max="5" width="11.67" style="294" customWidth="1"/>
    <col min="6" max="6" width="9.17" style="294" customWidth="1"/>
    <col min="7" max="7" width="5" style="294" customWidth="1"/>
    <col min="8" max="8" width="77.83" style="294" customWidth="1"/>
    <col min="9" max="10" width="20" style="294" customWidth="1"/>
    <col min="11" max="11" width="1.664063" style="294" customWidth="1"/>
  </cols>
  <sheetData>
    <row r="1" ht="37.5" customHeight="1"/>
    <row r="2" ht="7.5" customHeight="1">
      <c r="B2" s="295"/>
      <c r="C2" s="296"/>
      <c r="D2" s="296"/>
      <c r="E2" s="296"/>
      <c r="F2" s="296"/>
      <c r="G2" s="296"/>
      <c r="H2" s="296"/>
      <c r="I2" s="296"/>
      <c r="J2" s="296"/>
      <c r="K2" s="297"/>
    </row>
    <row r="3" s="15" customFormat="1" ht="45" customHeight="1">
      <c r="B3" s="298"/>
      <c r="C3" s="299" t="s">
        <v>955</v>
      </c>
      <c r="D3" s="299"/>
      <c r="E3" s="299"/>
      <c r="F3" s="299"/>
      <c r="G3" s="299"/>
      <c r="H3" s="299"/>
      <c r="I3" s="299"/>
      <c r="J3" s="299"/>
      <c r="K3" s="300"/>
    </row>
    <row r="4" ht="25.5" customHeight="1">
      <c r="B4" s="301"/>
      <c r="C4" s="302" t="s">
        <v>956</v>
      </c>
      <c r="D4" s="302"/>
      <c r="E4" s="302"/>
      <c r="F4" s="302"/>
      <c r="G4" s="302"/>
      <c r="H4" s="302"/>
      <c r="I4" s="302"/>
      <c r="J4" s="302"/>
      <c r="K4" s="303"/>
    </row>
    <row r="5" ht="5.25" customHeight="1">
      <c r="B5" s="301"/>
      <c r="C5" s="304"/>
      <c r="D5" s="304"/>
      <c r="E5" s="304"/>
      <c r="F5" s="304"/>
      <c r="G5" s="304"/>
      <c r="H5" s="304"/>
      <c r="I5" s="304"/>
      <c r="J5" s="304"/>
      <c r="K5" s="303"/>
    </row>
    <row r="6" ht="15" customHeight="1">
      <c r="B6" s="301"/>
      <c r="C6" s="305" t="s">
        <v>957</v>
      </c>
      <c r="D6" s="305"/>
      <c r="E6" s="305"/>
      <c r="F6" s="305"/>
      <c r="G6" s="305"/>
      <c r="H6" s="305"/>
      <c r="I6" s="305"/>
      <c r="J6" s="305"/>
      <c r="K6" s="303"/>
    </row>
    <row r="7" ht="15" customHeight="1">
      <c r="B7" s="306"/>
      <c r="C7" s="305" t="s">
        <v>958</v>
      </c>
      <c r="D7" s="305"/>
      <c r="E7" s="305"/>
      <c r="F7" s="305"/>
      <c r="G7" s="305"/>
      <c r="H7" s="305"/>
      <c r="I7" s="305"/>
      <c r="J7" s="305"/>
      <c r="K7" s="303"/>
    </row>
    <row r="8" ht="12.75" customHeight="1">
      <c r="B8" s="306"/>
      <c r="C8" s="305"/>
      <c r="D8" s="305"/>
      <c r="E8" s="305"/>
      <c r="F8" s="305"/>
      <c r="G8" s="305"/>
      <c r="H8" s="305"/>
      <c r="I8" s="305"/>
      <c r="J8" s="305"/>
      <c r="K8" s="303"/>
    </row>
    <row r="9" ht="15" customHeight="1">
      <c r="B9" s="306"/>
      <c r="C9" s="305" t="s">
        <v>959</v>
      </c>
      <c r="D9" s="305"/>
      <c r="E9" s="305"/>
      <c r="F9" s="305"/>
      <c r="G9" s="305"/>
      <c r="H9" s="305"/>
      <c r="I9" s="305"/>
      <c r="J9" s="305"/>
      <c r="K9" s="303"/>
    </row>
    <row r="10" ht="15" customHeight="1">
      <c r="B10" s="306"/>
      <c r="C10" s="305"/>
      <c r="D10" s="305" t="s">
        <v>960</v>
      </c>
      <c r="E10" s="305"/>
      <c r="F10" s="305"/>
      <c r="G10" s="305"/>
      <c r="H10" s="305"/>
      <c r="I10" s="305"/>
      <c r="J10" s="305"/>
      <c r="K10" s="303"/>
    </row>
    <row r="11" ht="15" customHeight="1">
      <c r="B11" s="306"/>
      <c r="C11" s="307"/>
      <c r="D11" s="305" t="s">
        <v>961</v>
      </c>
      <c r="E11" s="305"/>
      <c r="F11" s="305"/>
      <c r="G11" s="305"/>
      <c r="H11" s="305"/>
      <c r="I11" s="305"/>
      <c r="J11" s="305"/>
      <c r="K11" s="303"/>
    </row>
    <row r="12" ht="12.75" customHeight="1">
      <c r="B12" s="306"/>
      <c r="C12" s="307"/>
      <c r="D12" s="307"/>
      <c r="E12" s="307"/>
      <c r="F12" s="307"/>
      <c r="G12" s="307"/>
      <c r="H12" s="307"/>
      <c r="I12" s="307"/>
      <c r="J12" s="307"/>
      <c r="K12" s="303"/>
    </row>
    <row r="13" ht="15" customHeight="1">
      <c r="B13" s="306"/>
      <c r="C13" s="307"/>
      <c r="D13" s="305" t="s">
        <v>962</v>
      </c>
      <c r="E13" s="305"/>
      <c r="F13" s="305"/>
      <c r="G13" s="305"/>
      <c r="H13" s="305"/>
      <c r="I13" s="305"/>
      <c r="J13" s="305"/>
      <c r="K13" s="303"/>
    </row>
    <row r="14" ht="15" customHeight="1">
      <c r="B14" s="306"/>
      <c r="C14" s="307"/>
      <c r="D14" s="305" t="s">
        <v>963</v>
      </c>
      <c r="E14" s="305"/>
      <c r="F14" s="305"/>
      <c r="G14" s="305"/>
      <c r="H14" s="305"/>
      <c r="I14" s="305"/>
      <c r="J14" s="305"/>
      <c r="K14" s="303"/>
    </row>
    <row r="15" ht="15" customHeight="1">
      <c r="B15" s="306"/>
      <c r="C15" s="307"/>
      <c r="D15" s="305" t="s">
        <v>964</v>
      </c>
      <c r="E15" s="305"/>
      <c r="F15" s="305"/>
      <c r="G15" s="305"/>
      <c r="H15" s="305"/>
      <c r="I15" s="305"/>
      <c r="J15" s="305"/>
      <c r="K15" s="303"/>
    </row>
    <row r="16" ht="15" customHeight="1">
      <c r="B16" s="306"/>
      <c r="C16" s="307"/>
      <c r="D16" s="307"/>
      <c r="E16" s="308" t="s">
        <v>80</v>
      </c>
      <c r="F16" s="305" t="s">
        <v>965</v>
      </c>
      <c r="G16" s="305"/>
      <c r="H16" s="305"/>
      <c r="I16" s="305"/>
      <c r="J16" s="305"/>
      <c r="K16" s="303"/>
    </row>
    <row r="17" ht="15" customHeight="1">
      <c r="B17" s="306"/>
      <c r="C17" s="307"/>
      <c r="D17" s="307"/>
      <c r="E17" s="308" t="s">
        <v>966</v>
      </c>
      <c r="F17" s="305" t="s">
        <v>967</v>
      </c>
      <c r="G17" s="305"/>
      <c r="H17" s="305"/>
      <c r="I17" s="305"/>
      <c r="J17" s="305"/>
      <c r="K17" s="303"/>
    </row>
    <row r="18" ht="15" customHeight="1">
      <c r="B18" s="306"/>
      <c r="C18" s="307"/>
      <c r="D18" s="307"/>
      <c r="E18" s="308" t="s">
        <v>968</v>
      </c>
      <c r="F18" s="305" t="s">
        <v>969</v>
      </c>
      <c r="G18" s="305"/>
      <c r="H18" s="305"/>
      <c r="I18" s="305"/>
      <c r="J18" s="305"/>
      <c r="K18" s="303"/>
    </row>
    <row r="19" ht="15" customHeight="1">
      <c r="B19" s="306"/>
      <c r="C19" s="307"/>
      <c r="D19" s="307"/>
      <c r="E19" s="308" t="s">
        <v>970</v>
      </c>
      <c r="F19" s="305" t="s">
        <v>971</v>
      </c>
      <c r="G19" s="305"/>
      <c r="H19" s="305"/>
      <c r="I19" s="305"/>
      <c r="J19" s="305"/>
      <c r="K19" s="303"/>
    </row>
    <row r="20" ht="15" customHeight="1">
      <c r="B20" s="306"/>
      <c r="C20" s="307"/>
      <c r="D20" s="307"/>
      <c r="E20" s="308" t="s">
        <v>972</v>
      </c>
      <c r="F20" s="305" t="s">
        <v>973</v>
      </c>
      <c r="G20" s="305"/>
      <c r="H20" s="305"/>
      <c r="I20" s="305"/>
      <c r="J20" s="305"/>
      <c r="K20" s="303"/>
    </row>
    <row r="21" ht="15" customHeight="1">
      <c r="B21" s="306"/>
      <c r="C21" s="307"/>
      <c r="D21" s="307"/>
      <c r="E21" s="308" t="s">
        <v>974</v>
      </c>
      <c r="F21" s="305" t="s">
        <v>975</v>
      </c>
      <c r="G21" s="305"/>
      <c r="H21" s="305"/>
      <c r="I21" s="305"/>
      <c r="J21" s="305"/>
      <c r="K21" s="303"/>
    </row>
    <row r="22" ht="12.75" customHeight="1">
      <c r="B22" s="306"/>
      <c r="C22" s="307"/>
      <c r="D22" s="307"/>
      <c r="E22" s="307"/>
      <c r="F22" s="307"/>
      <c r="G22" s="307"/>
      <c r="H22" s="307"/>
      <c r="I22" s="307"/>
      <c r="J22" s="307"/>
      <c r="K22" s="303"/>
    </row>
    <row r="23" ht="15" customHeight="1">
      <c r="B23" s="306"/>
      <c r="C23" s="305" t="s">
        <v>976</v>
      </c>
      <c r="D23" s="305"/>
      <c r="E23" s="305"/>
      <c r="F23" s="305"/>
      <c r="G23" s="305"/>
      <c r="H23" s="305"/>
      <c r="I23" s="305"/>
      <c r="J23" s="305"/>
      <c r="K23" s="303"/>
    </row>
    <row r="24" ht="15" customHeight="1">
      <c r="B24" s="306"/>
      <c r="C24" s="305" t="s">
        <v>977</v>
      </c>
      <c r="D24" s="305"/>
      <c r="E24" s="305"/>
      <c r="F24" s="305"/>
      <c r="G24" s="305"/>
      <c r="H24" s="305"/>
      <c r="I24" s="305"/>
      <c r="J24" s="305"/>
      <c r="K24" s="303"/>
    </row>
    <row r="25" ht="15" customHeight="1">
      <c r="B25" s="306"/>
      <c r="C25" s="305"/>
      <c r="D25" s="305" t="s">
        <v>978</v>
      </c>
      <c r="E25" s="305"/>
      <c r="F25" s="305"/>
      <c r="G25" s="305"/>
      <c r="H25" s="305"/>
      <c r="I25" s="305"/>
      <c r="J25" s="305"/>
      <c r="K25" s="303"/>
    </row>
    <row r="26" ht="15" customHeight="1">
      <c r="B26" s="306"/>
      <c r="C26" s="307"/>
      <c r="D26" s="305" t="s">
        <v>979</v>
      </c>
      <c r="E26" s="305"/>
      <c r="F26" s="305"/>
      <c r="G26" s="305"/>
      <c r="H26" s="305"/>
      <c r="I26" s="305"/>
      <c r="J26" s="305"/>
      <c r="K26" s="303"/>
    </row>
    <row r="27" ht="12.75" customHeight="1">
      <c r="B27" s="306"/>
      <c r="C27" s="307"/>
      <c r="D27" s="307"/>
      <c r="E27" s="307"/>
      <c r="F27" s="307"/>
      <c r="G27" s="307"/>
      <c r="H27" s="307"/>
      <c r="I27" s="307"/>
      <c r="J27" s="307"/>
      <c r="K27" s="303"/>
    </row>
    <row r="28" ht="15" customHeight="1">
      <c r="B28" s="306"/>
      <c r="C28" s="307"/>
      <c r="D28" s="305" t="s">
        <v>980</v>
      </c>
      <c r="E28" s="305"/>
      <c r="F28" s="305"/>
      <c r="G28" s="305"/>
      <c r="H28" s="305"/>
      <c r="I28" s="305"/>
      <c r="J28" s="305"/>
      <c r="K28" s="303"/>
    </row>
    <row r="29" ht="15" customHeight="1">
      <c r="B29" s="306"/>
      <c r="C29" s="307"/>
      <c r="D29" s="305" t="s">
        <v>981</v>
      </c>
      <c r="E29" s="305"/>
      <c r="F29" s="305"/>
      <c r="G29" s="305"/>
      <c r="H29" s="305"/>
      <c r="I29" s="305"/>
      <c r="J29" s="305"/>
      <c r="K29" s="303"/>
    </row>
    <row r="30" ht="12.75" customHeight="1">
      <c r="B30" s="306"/>
      <c r="C30" s="307"/>
      <c r="D30" s="307"/>
      <c r="E30" s="307"/>
      <c r="F30" s="307"/>
      <c r="G30" s="307"/>
      <c r="H30" s="307"/>
      <c r="I30" s="307"/>
      <c r="J30" s="307"/>
      <c r="K30" s="303"/>
    </row>
    <row r="31" ht="15" customHeight="1">
      <c r="B31" s="306"/>
      <c r="C31" s="307"/>
      <c r="D31" s="305" t="s">
        <v>982</v>
      </c>
      <c r="E31" s="305"/>
      <c r="F31" s="305"/>
      <c r="G31" s="305"/>
      <c r="H31" s="305"/>
      <c r="I31" s="305"/>
      <c r="J31" s="305"/>
      <c r="K31" s="303"/>
    </row>
    <row r="32" ht="15" customHeight="1">
      <c r="B32" s="306"/>
      <c r="C32" s="307"/>
      <c r="D32" s="305" t="s">
        <v>983</v>
      </c>
      <c r="E32" s="305"/>
      <c r="F32" s="305"/>
      <c r="G32" s="305"/>
      <c r="H32" s="305"/>
      <c r="I32" s="305"/>
      <c r="J32" s="305"/>
      <c r="K32" s="303"/>
    </row>
    <row r="33" ht="15" customHeight="1">
      <c r="B33" s="306"/>
      <c r="C33" s="307"/>
      <c r="D33" s="305" t="s">
        <v>984</v>
      </c>
      <c r="E33" s="305"/>
      <c r="F33" s="305"/>
      <c r="G33" s="305"/>
      <c r="H33" s="305"/>
      <c r="I33" s="305"/>
      <c r="J33" s="305"/>
      <c r="K33" s="303"/>
    </row>
    <row r="34" ht="15" customHeight="1">
      <c r="B34" s="306"/>
      <c r="C34" s="307"/>
      <c r="D34" s="305"/>
      <c r="E34" s="309" t="s">
        <v>140</v>
      </c>
      <c r="F34" s="305"/>
      <c r="G34" s="305" t="s">
        <v>985</v>
      </c>
      <c r="H34" s="305"/>
      <c r="I34" s="305"/>
      <c r="J34" s="305"/>
      <c r="K34" s="303"/>
    </row>
    <row r="35" ht="30.75" customHeight="1">
      <c r="B35" s="306"/>
      <c r="C35" s="307"/>
      <c r="D35" s="305"/>
      <c r="E35" s="309" t="s">
        <v>986</v>
      </c>
      <c r="F35" s="305"/>
      <c r="G35" s="305" t="s">
        <v>987</v>
      </c>
      <c r="H35" s="305"/>
      <c r="I35" s="305"/>
      <c r="J35" s="305"/>
      <c r="K35" s="303"/>
    </row>
    <row r="36" ht="15" customHeight="1">
      <c r="B36" s="306"/>
      <c r="C36" s="307"/>
      <c r="D36" s="305"/>
      <c r="E36" s="309" t="s">
        <v>54</v>
      </c>
      <c r="F36" s="305"/>
      <c r="G36" s="305" t="s">
        <v>988</v>
      </c>
      <c r="H36" s="305"/>
      <c r="I36" s="305"/>
      <c r="J36" s="305"/>
      <c r="K36" s="303"/>
    </row>
    <row r="37" ht="15" customHeight="1">
      <c r="B37" s="306"/>
      <c r="C37" s="307"/>
      <c r="D37" s="305"/>
      <c r="E37" s="309" t="s">
        <v>141</v>
      </c>
      <c r="F37" s="305"/>
      <c r="G37" s="305" t="s">
        <v>989</v>
      </c>
      <c r="H37" s="305"/>
      <c r="I37" s="305"/>
      <c r="J37" s="305"/>
      <c r="K37" s="303"/>
    </row>
    <row r="38" ht="15" customHeight="1">
      <c r="B38" s="306"/>
      <c r="C38" s="307"/>
      <c r="D38" s="305"/>
      <c r="E38" s="309" t="s">
        <v>142</v>
      </c>
      <c r="F38" s="305"/>
      <c r="G38" s="305" t="s">
        <v>990</v>
      </c>
      <c r="H38" s="305"/>
      <c r="I38" s="305"/>
      <c r="J38" s="305"/>
      <c r="K38" s="303"/>
    </row>
    <row r="39" ht="15" customHeight="1">
      <c r="B39" s="306"/>
      <c r="C39" s="307"/>
      <c r="D39" s="305"/>
      <c r="E39" s="309" t="s">
        <v>143</v>
      </c>
      <c r="F39" s="305"/>
      <c r="G39" s="305" t="s">
        <v>991</v>
      </c>
      <c r="H39" s="305"/>
      <c r="I39" s="305"/>
      <c r="J39" s="305"/>
      <c r="K39" s="303"/>
    </row>
    <row r="40" ht="15" customHeight="1">
      <c r="B40" s="306"/>
      <c r="C40" s="307"/>
      <c r="D40" s="305"/>
      <c r="E40" s="309" t="s">
        <v>992</v>
      </c>
      <c r="F40" s="305"/>
      <c r="G40" s="305" t="s">
        <v>993</v>
      </c>
      <c r="H40" s="305"/>
      <c r="I40" s="305"/>
      <c r="J40" s="305"/>
      <c r="K40" s="303"/>
    </row>
    <row r="41" ht="15" customHeight="1">
      <c r="B41" s="306"/>
      <c r="C41" s="307"/>
      <c r="D41" s="305"/>
      <c r="E41" s="309"/>
      <c r="F41" s="305"/>
      <c r="G41" s="305" t="s">
        <v>994</v>
      </c>
      <c r="H41" s="305"/>
      <c r="I41" s="305"/>
      <c r="J41" s="305"/>
      <c r="K41" s="303"/>
    </row>
    <row r="42" ht="15" customHeight="1">
      <c r="B42" s="306"/>
      <c r="C42" s="307"/>
      <c r="D42" s="305"/>
      <c r="E42" s="309" t="s">
        <v>995</v>
      </c>
      <c r="F42" s="305"/>
      <c r="G42" s="305" t="s">
        <v>996</v>
      </c>
      <c r="H42" s="305"/>
      <c r="I42" s="305"/>
      <c r="J42" s="305"/>
      <c r="K42" s="303"/>
    </row>
    <row r="43" ht="15" customHeight="1">
      <c r="B43" s="306"/>
      <c r="C43" s="307"/>
      <c r="D43" s="305"/>
      <c r="E43" s="309" t="s">
        <v>145</v>
      </c>
      <c r="F43" s="305"/>
      <c r="G43" s="305" t="s">
        <v>997</v>
      </c>
      <c r="H43" s="305"/>
      <c r="I43" s="305"/>
      <c r="J43" s="305"/>
      <c r="K43" s="303"/>
    </row>
    <row r="44" ht="12.75" customHeight="1">
      <c r="B44" s="306"/>
      <c r="C44" s="307"/>
      <c r="D44" s="305"/>
      <c r="E44" s="305"/>
      <c r="F44" s="305"/>
      <c r="G44" s="305"/>
      <c r="H44" s="305"/>
      <c r="I44" s="305"/>
      <c r="J44" s="305"/>
      <c r="K44" s="303"/>
    </row>
    <row r="45" ht="15" customHeight="1">
      <c r="B45" s="306"/>
      <c r="C45" s="307"/>
      <c r="D45" s="305" t="s">
        <v>998</v>
      </c>
      <c r="E45" s="305"/>
      <c r="F45" s="305"/>
      <c r="G45" s="305"/>
      <c r="H45" s="305"/>
      <c r="I45" s="305"/>
      <c r="J45" s="305"/>
      <c r="K45" s="303"/>
    </row>
    <row r="46" ht="15" customHeight="1">
      <c r="B46" s="306"/>
      <c r="C46" s="307"/>
      <c r="D46" s="307"/>
      <c r="E46" s="305" t="s">
        <v>999</v>
      </c>
      <c r="F46" s="305"/>
      <c r="G46" s="305"/>
      <c r="H46" s="305"/>
      <c r="I46" s="305"/>
      <c r="J46" s="305"/>
      <c r="K46" s="303"/>
    </row>
    <row r="47" ht="15" customHeight="1">
      <c r="B47" s="306"/>
      <c r="C47" s="307"/>
      <c r="D47" s="307"/>
      <c r="E47" s="305" t="s">
        <v>1000</v>
      </c>
      <c r="F47" s="305"/>
      <c r="G47" s="305"/>
      <c r="H47" s="305"/>
      <c r="I47" s="305"/>
      <c r="J47" s="305"/>
      <c r="K47" s="303"/>
    </row>
    <row r="48" ht="15" customHeight="1">
      <c r="B48" s="306"/>
      <c r="C48" s="307"/>
      <c r="D48" s="307"/>
      <c r="E48" s="305" t="s">
        <v>1001</v>
      </c>
      <c r="F48" s="305"/>
      <c r="G48" s="305"/>
      <c r="H48" s="305"/>
      <c r="I48" s="305"/>
      <c r="J48" s="305"/>
      <c r="K48" s="303"/>
    </row>
    <row r="49" ht="15" customHeight="1">
      <c r="B49" s="306"/>
      <c r="C49" s="307"/>
      <c r="D49" s="305" t="s">
        <v>1002</v>
      </c>
      <c r="E49" s="305"/>
      <c r="F49" s="305"/>
      <c r="G49" s="305"/>
      <c r="H49" s="305"/>
      <c r="I49" s="305"/>
      <c r="J49" s="305"/>
      <c r="K49" s="303"/>
    </row>
    <row r="50" ht="25.5" customHeight="1">
      <c r="B50" s="301"/>
      <c r="C50" s="302" t="s">
        <v>1003</v>
      </c>
      <c r="D50" s="302"/>
      <c r="E50" s="302"/>
      <c r="F50" s="302"/>
      <c r="G50" s="302"/>
      <c r="H50" s="302"/>
      <c r="I50" s="302"/>
      <c r="J50" s="302"/>
      <c r="K50" s="303"/>
    </row>
    <row r="51" ht="5.25" customHeight="1">
      <c r="B51" s="301"/>
      <c r="C51" s="304"/>
      <c r="D51" s="304"/>
      <c r="E51" s="304"/>
      <c r="F51" s="304"/>
      <c r="G51" s="304"/>
      <c r="H51" s="304"/>
      <c r="I51" s="304"/>
      <c r="J51" s="304"/>
      <c r="K51" s="303"/>
    </row>
    <row r="52" ht="15" customHeight="1">
      <c r="B52" s="301"/>
      <c r="C52" s="305" t="s">
        <v>1004</v>
      </c>
      <c r="D52" s="305"/>
      <c r="E52" s="305"/>
      <c r="F52" s="305"/>
      <c r="G52" s="305"/>
      <c r="H52" s="305"/>
      <c r="I52" s="305"/>
      <c r="J52" s="305"/>
      <c r="K52" s="303"/>
    </row>
    <row r="53" ht="15" customHeight="1">
      <c r="B53" s="301"/>
      <c r="C53" s="305" t="s">
        <v>1005</v>
      </c>
      <c r="D53" s="305"/>
      <c r="E53" s="305"/>
      <c r="F53" s="305"/>
      <c r="G53" s="305"/>
      <c r="H53" s="305"/>
      <c r="I53" s="305"/>
      <c r="J53" s="305"/>
      <c r="K53" s="303"/>
    </row>
    <row r="54" ht="12.75" customHeight="1">
      <c r="B54" s="301"/>
      <c r="C54" s="305"/>
      <c r="D54" s="305"/>
      <c r="E54" s="305"/>
      <c r="F54" s="305"/>
      <c r="G54" s="305"/>
      <c r="H54" s="305"/>
      <c r="I54" s="305"/>
      <c r="J54" s="305"/>
      <c r="K54" s="303"/>
    </row>
    <row r="55" ht="15" customHeight="1">
      <c r="B55" s="301"/>
      <c r="C55" s="305" t="s">
        <v>1006</v>
      </c>
      <c r="D55" s="305"/>
      <c r="E55" s="305"/>
      <c r="F55" s="305"/>
      <c r="G55" s="305"/>
      <c r="H55" s="305"/>
      <c r="I55" s="305"/>
      <c r="J55" s="305"/>
      <c r="K55" s="303"/>
    </row>
    <row r="56" ht="15" customHeight="1">
      <c r="B56" s="301"/>
      <c r="C56" s="307"/>
      <c r="D56" s="305" t="s">
        <v>1007</v>
      </c>
      <c r="E56" s="305"/>
      <c r="F56" s="305"/>
      <c r="G56" s="305"/>
      <c r="H56" s="305"/>
      <c r="I56" s="305"/>
      <c r="J56" s="305"/>
      <c r="K56" s="303"/>
    </row>
    <row r="57" ht="15" customHeight="1">
      <c r="B57" s="301"/>
      <c r="C57" s="307"/>
      <c r="D57" s="305" t="s">
        <v>1008</v>
      </c>
      <c r="E57" s="305"/>
      <c r="F57" s="305"/>
      <c r="G57" s="305"/>
      <c r="H57" s="305"/>
      <c r="I57" s="305"/>
      <c r="J57" s="305"/>
      <c r="K57" s="303"/>
    </row>
    <row r="58" ht="15" customHeight="1">
      <c r="B58" s="301"/>
      <c r="C58" s="307"/>
      <c r="D58" s="305" t="s">
        <v>1009</v>
      </c>
      <c r="E58" s="305"/>
      <c r="F58" s="305"/>
      <c r="G58" s="305"/>
      <c r="H58" s="305"/>
      <c r="I58" s="305"/>
      <c r="J58" s="305"/>
      <c r="K58" s="303"/>
    </row>
    <row r="59" ht="15" customHeight="1">
      <c r="B59" s="301"/>
      <c r="C59" s="307"/>
      <c r="D59" s="305" t="s">
        <v>1010</v>
      </c>
      <c r="E59" s="305"/>
      <c r="F59" s="305"/>
      <c r="G59" s="305"/>
      <c r="H59" s="305"/>
      <c r="I59" s="305"/>
      <c r="J59" s="305"/>
      <c r="K59" s="303"/>
    </row>
    <row r="60" ht="15" customHeight="1">
      <c r="B60" s="301"/>
      <c r="C60" s="307"/>
      <c r="D60" s="310" t="s">
        <v>1011</v>
      </c>
      <c r="E60" s="310"/>
      <c r="F60" s="310"/>
      <c r="G60" s="310"/>
      <c r="H60" s="310"/>
      <c r="I60" s="310"/>
      <c r="J60" s="310"/>
      <c r="K60" s="303"/>
    </row>
    <row r="61" ht="15" customHeight="1">
      <c r="B61" s="301"/>
      <c r="C61" s="307"/>
      <c r="D61" s="305" t="s">
        <v>1012</v>
      </c>
      <c r="E61" s="305"/>
      <c r="F61" s="305"/>
      <c r="G61" s="305"/>
      <c r="H61" s="305"/>
      <c r="I61" s="305"/>
      <c r="J61" s="305"/>
      <c r="K61" s="303"/>
    </row>
    <row r="62" ht="12.75" customHeight="1">
      <c r="B62" s="301"/>
      <c r="C62" s="307"/>
      <c r="D62" s="307"/>
      <c r="E62" s="311"/>
      <c r="F62" s="307"/>
      <c r="G62" s="307"/>
      <c r="H62" s="307"/>
      <c r="I62" s="307"/>
      <c r="J62" s="307"/>
      <c r="K62" s="303"/>
    </row>
    <row r="63" ht="15" customHeight="1">
      <c r="B63" s="301"/>
      <c r="C63" s="307"/>
      <c r="D63" s="305" t="s">
        <v>1013</v>
      </c>
      <c r="E63" s="305"/>
      <c r="F63" s="305"/>
      <c r="G63" s="305"/>
      <c r="H63" s="305"/>
      <c r="I63" s="305"/>
      <c r="J63" s="305"/>
      <c r="K63" s="303"/>
    </row>
    <row r="64" ht="15" customHeight="1">
      <c r="B64" s="301"/>
      <c r="C64" s="307"/>
      <c r="D64" s="310" t="s">
        <v>1014</v>
      </c>
      <c r="E64" s="310"/>
      <c r="F64" s="310"/>
      <c r="G64" s="310"/>
      <c r="H64" s="310"/>
      <c r="I64" s="310"/>
      <c r="J64" s="310"/>
      <c r="K64" s="303"/>
    </row>
    <row r="65" ht="15" customHeight="1">
      <c r="B65" s="301"/>
      <c r="C65" s="307"/>
      <c r="D65" s="305" t="s">
        <v>1015</v>
      </c>
      <c r="E65" s="305"/>
      <c r="F65" s="305"/>
      <c r="G65" s="305"/>
      <c r="H65" s="305"/>
      <c r="I65" s="305"/>
      <c r="J65" s="305"/>
      <c r="K65" s="303"/>
    </row>
    <row r="66" ht="15" customHeight="1">
      <c r="B66" s="301"/>
      <c r="C66" s="307"/>
      <c r="D66" s="305" t="s">
        <v>1016</v>
      </c>
      <c r="E66" s="305"/>
      <c r="F66" s="305"/>
      <c r="G66" s="305"/>
      <c r="H66" s="305"/>
      <c r="I66" s="305"/>
      <c r="J66" s="305"/>
      <c r="K66" s="303"/>
    </row>
    <row r="67" ht="15" customHeight="1">
      <c r="B67" s="301"/>
      <c r="C67" s="307"/>
      <c r="D67" s="305" t="s">
        <v>1017</v>
      </c>
      <c r="E67" s="305"/>
      <c r="F67" s="305"/>
      <c r="G67" s="305"/>
      <c r="H67" s="305"/>
      <c r="I67" s="305"/>
      <c r="J67" s="305"/>
      <c r="K67" s="303"/>
    </row>
    <row r="68" ht="15" customHeight="1">
      <c r="B68" s="301"/>
      <c r="C68" s="307"/>
      <c r="D68" s="305" t="s">
        <v>1018</v>
      </c>
      <c r="E68" s="305"/>
      <c r="F68" s="305"/>
      <c r="G68" s="305"/>
      <c r="H68" s="305"/>
      <c r="I68" s="305"/>
      <c r="J68" s="305"/>
      <c r="K68" s="303"/>
    </row>
    <row r="69" ht="12.75" customHeight="1">
      <c r="B69" s="312"/>
      <c r="C69" s="313"/>
      <c r="D69" s="313"/>
      <c r="E69" s="313"/>
      <c r="F69" s="313"/>
      <c r="G69" s="313"/>
      <c r="H69" s="313"/>
      <c r="I69" s="313"/>
      <c r="J69" s="313"/>
      <c r="K69" s="314"/>
    </row>
    <row r="70" ht="18.75" customHeight="1">
      <c r="B70" s="315"/>
      <c r="C70" s="315"/>
      <c r="D70" s="315"/>
      <c r="E70" s="315"/>
      <c r="F70" s="315"/>
      <c r="G70" s="315"/>
      <c r="H70" s="315"/>
      <c r="I70" s="315"/>
      <c r="J70" s="315"/>
      <c r="K70" s="316"/>
    </row>
    <row r="71" ht="18.75" customHeight="1">
      <c r="B71" s="316"/>
      <c r="C71" s="316"/>
      <c r="D71" s="316"/>
      <c r="E71" s="316"/>
      <c r="F71" s="316"/>
      <c r="G71" s="316"/>
      <c r="H71" s="316"/>
      <c r="I71" s="316"/>
      <c r="J71" s="316"/>
      <c r="K71" s="316"/>
    </row>
    <row r="72" ht="7.5" customHeight="1">
      <c r="B72" s="317"/>
      <c r="C72" s="318"/>
      <c r="D72" s="318"/>
      <c r="E72" s="318"/>
      <c r="F72" s="318"/>
      <c r="G72" s="318"/>
      <c r="H72" s="318"/>
      <c r="I72" s="318"/>
      <c r="J72" s="318"/>
      <c r="K72" s="319"/>
    </row>
    <row r="73" ht="45" customHeight="1">
      <c r="B73" s="320"/>
      <c r="C73" s="321" t="s">
        <v>90</v>
      </c>
      <c r="D73" s="321"/>
      <c r="E73" s="321"/>
      <c r="F73" s="321"/>
      <c r="G73" s="321"/>
      <c r="H73" s="321"/>
      <c r="I73" s="321"/>
      <c r="J73" s="321"/>
      <c r="K73" s="322"/>
    </row>
    <row r="74" ht="17.25" customHeight="1">
      <c r="B74" s="320"/>
      <c r="C74" s="323" t="s">
        <v>1019</v>
      </c>
      <c r="D74" s="323"/>
      <c r="E74" s="323"/>
      <c r="F74" s="323" t="s">
        <v>1020</v>
      </c>
      <c r="G74" s="324"/>
      <c r="H74" s="323" t="s">
        <v>141</v>
      </c>
      <c r="I74" s="323" t="s">
        <v>58</v>
      </c>
      <c r="J74" s="323" t="s">
        <v>1021</v>
      </c>
      <c r="K74" s="322"/>
    </row>
    <row r="75" ht="17.25" customHeight="1">
      <c r="B75" s="320"/>
      <c r="C75" s="325" t="s">
        <v>1022</v>
      </c>
      <c r="D75" s="325"/>
      <c r="E75" s="325"/>
      <c r="F75" s="326" t="s">
        <v>1023</v>
      </c>
      <c r="G75" s="327"/>
      <c r="H75" s="325"/>
      <c r="I75" s="325"/>
      <c r="J75" s="325" t="s">
        <v>1024</v>
      </c>
      <c r="K75" s="322"/>
    </row>
    <row r="76" ht="5.25" customHeight="1">
      <c r="B76" s="320"/>
      <c r="C76" s="328"/>
      <c r="D76" s="328"/>
      <c r="E76" s="328"/>
      <c r="F76" s="328"/>
      <c r="G76" s="329"/>
      <c r="H76" s="328"/>
      <c r="I76" s="328"/>
      <c r="J76" s="328"/>
      <c r="K76" s="322"/>
    </row>
    <row r="77" ht="15" customHeight="1">
      <c r="B77" s="320"/>
      <c r="C77" s="309" t="s">
        <v>54</v>
      </c>
      <c r="D77" s="328"/>
      <c r="E77" s="328"/>
      <c r="F77" s="330" t="s">
        <v>1025</v>
      </c>
      <c r="G77" s="329"/>
      <c r="H77" s="309" t="s">
        <v>1026</v>
      </c>
      <c r="I77" s="309" t="s">
        <v>1027</v>
      </c>
      <c r="J77" s="309">
        <v>20</v>
      </c>
      <c r="K77" s="322"/>
    </row>
    <row r="78" ht="15" customHeight="1">
      <c r="B78" s="320"/>
      <c r="C78" s="309" t="s">
        <v>1028</v>
      </c>
      <c r="D78" s="309"/>
      <c r="E78" s="309"/>
      <c r="F78" s="330" t="s">
        <v>1025</v>
      </c>
      <c r="G78" s="329"/>
      <c r="H78" s="309" t="s">
        <v>1029</v>
      </c>
      <c r="I78" s="309" t="s">
        <v>1027</v>
      </c>
      <c r="J78" s="309">
        <v>120</v>
      </c>
      <c r="K78" s="322"/>
    </row>
    <row r="79" ht="15" customHeight="1">
      <c r="B79" s="331"/>
      <c r="C79" s="309" t="s">
        <v>1030</v>
      </c>
      <c r="D79" s="309"/>
      <c r="E79" s="309"/>
      <c r="F79" s="330" t="s">
        <v>1031</v>
      </c>
      <c r="G79" s="329"/>
      <c r="H79" s="309" t="s">
        <v>1032</v>
      </c>
      <c r="I79" s="309" t="s">
        <v>1027</v>
      </c>
      <c r="J79" s="309">
        <v>50</v>
      </c>
      <c r="K79" s="322"/>
    </row>
    <row r="80" ht="15" customHeight="1">
      <c r="B80" s="331"/>
      <c r="C80" s="309" t="s">
        <v>1033</v>
      </c>
      <c r="D80" s="309"/>
      <c r="E80" s="309"/>
      <c r="F80" s="330" t="s">
        <v>1025</v>
      </c>
      <c r="G80" s="329"/>
      <c r="H80" s="309" t="s">
        <v>1034</v>
      </c>
      <c r="I80" s="309" t="s">
        <v>1035</v>
      </c>
      <c r="J80" s="309"/>
      <c r="K80" s="322"/>
    </row>
    <row r="81" ht="15" customHeight="1">
      <c r="B81" s="331"/>
      <c r="C81" s="332" t="s">
        <v>1036</v>
      </c>
      <c r="D81" s="332"/>
      <c r="E81" s="332"/>
      <c r="F81" s="333" t="s">
        <v>1031</v>
      </c>
      <c r="G81" s="332"/>
      <c r="H81" s="332" t="s">
        <v>1037</v>
      </c>
      <c r="I81" s="332" t="s">
        <v>1027</v>
      </c>
      <c r="J81" s="332">
        <v>15</v>
      </c>
      <c r="K81" s="322"/>
    </row>
    <row r="82" ht="15" customHeight="1">
      <c r="B82" s="331"/>
      <c r="C82" s="332" t="s">
        <v>1038</v>
      </c>
      <c r="D82" s="332"/>
      <c r="E82" s="332"/>
      <c r="F82" s="333" t="s">
        <v>1031</v>
      </c>
      <c r="G82" s="332"/>
      <c r="H82" s="332" t="s">
        <v>1039</v>
      </c>
      <c r="I82" s="332" t="s">
        <v>1027</v>
      </c>
      <c r="J82" s="332">
        <v>15</v>
      </c>
      <c r="K82" s="322"/>
    </row>
    <row r="83" ht="15" customHeight="1">
      <c r="B83" s="331"/>
      <c r="C83" s="332" t="s">
        <v>1040</v>
      </c>
      <c r="D83" s="332"/>
      <c r="E83" s="332"/>
      <c r="F83" s="333" t="s">
        <v>1031</v>
      </c>
      <c r="G83" s="332"/>
      <c r="H83" s="332" t="s">
        <v>1041</v>
      </c>
      <c r="I83" s="332" t="s">
        <v>1027</v>
      </c>
      <c r="J83" s="332">
        <v>20</v>
      </c>
      <c r="K83" s="322"/>
    </row>
    <row r="84" ht="15" customHeight="1">
      <c r="B84" s="331"/>
      <c r="C84" s="332" t="s">
        <v>1042</v>
      </c>
      <c r="D84" s="332"/>
      <c r="E84" s="332"/>
      <c r="F84" s="333" t="s">
        <v>1031</v>
      </c>
      <c r="G84" s="332"/>
      <c r="H84" s="332" t="s">
        <v>1043</v>
      </c>
      <c r="I84" s="332" t="s">
        <v>1027</v>
      </c>
      <c r="J84" s="332">
        <v>20</v>
      </c>
      <c r="K84" s="322"/>
    </row>
    <row r="85" ht="15" customHeight="1">
      <c r="B85" s="331"/>
      <c r="C85" s="309" t="s">
        <v>1044</v>
      </c>
      <c r="D85" s="309"/>
      <c r="E85" s="309"/>
      <c r="F85" s="330" t="s">
        <v>1031</v>
      </c>
      <c r="G85" s="329"/>
      <c r="H85" s="309" t="s">
        <v>1045</v>
      </c>
      <c r="I85" s="309" t="s">
        <v>1027</v>
      </c>
      <c r="J85" s="309">
        <v>50</v>
      </c>
      <c r="K85" s="322"/>
    </row>
    <row r="86" ht="15" customHeight="1">
      <c r="B86" s="331"/>
      <c r="C86" s="309" t="s">
        <v>1046</v>
      </c>
      <c r="D86" s="309"/>
      <c r="E86" s="309"/>
      <c r="F86" s="330" t="s">
        <v>1031</v>
      </c>
      <c r="G86" s="329"/>
      <c r="H86" s="309" t="s">
        <v>1047</v>
      </c>
      <c r="I86" s="309" t="s">
        <v>1027</v>
      </c>
      <c r="J86" s="309">
        <v>20</v>
      </c>
      <c r="K86" s="322"/>
    </row>
    <row r="87" ht="15" customHeight="1">
      <c r="B87" s="331"/>
      <c r="C87" s="309" t="s">
        <v>1048</v>
      </c>
      <c r="D87" s="309"/>
      <c r="E87" s="309"/>
      <c r="F87" s="330" t="s">
        <v>1031</v>
      </c>
      <c r="G87" s="329"/>
      <c r="H87" s="309" t="s">
        <v>1049</v>
      </c>
      <c r="I87" s="309" t="s">
        <v>1027</v>
      </c>
      <c r="J87" s="309">
        <v>20</v>
      </c>
      <c r="K87" s="322"/>
    </row>
    <row r="88" ht="15" customHeight="1">
      <c r="B88" s="331"/>
      <c r="C88" s="309" t="s">
        <v>1050</v>
      </c>
      <c r="D88" s="309"/>
      <c r="E88" s="309"/>
      <c r="F88" s="330" t="s">
        <v>1031</v>
      </c>
      <c r="G88" s="329"/>
      <c r="H88" s="309" t="s">
        <v>1051</v>
      </c>
      <c r="I88" s="309" t="s">
        <v>1027</v>
      </c>
      <c r="J88" s="309">
        <v>50</v>
      </c>
      <c r="K88" s="322"/>
    </row>
    <row r="89" ht="15" customHeight="1">
      <c r="B89" s="331"/>
      <c r="C89" s="309" t="s">
        <v>1052</v>
      </c>
      <c r="D89" s="309"/>
      <c r="E89" s="309"/>
      <c r="F89" s="330" t="s">
        <v>1031</v>
      </c>
      <c r="G89" s="329"/>
      <c r="H89" s="309" t="s">
        <v>1052</v>
      </c>
      <c r="I89" s="309" t="s">
        <v>1027</v>
      </c>
      <c r="J89" s="309">
        <v>50</v>
      </c>
      <c r="K89" s="322"/>
    </row>
    <row r="90" ht="15" customHeight="1">
      <c r="B90" s="331"/>
      <c r="C90" s="309" t="s">
        <v>146</v>
      </c>
      <c r="D90" s="309"/>
      <c r="E90" s="309"/>
      <c r="F90" s="330" t="s">
        <v>1031</v>
      </c>
      <c r="G90" s="329"/>
      <c r="H90" s="309" t="s">
        <v>1053</v>
      </c>
      <c r="I90" s="309" t="s">
        <v>1027</v>
      </c>
      <c r="J90" s="309">
        <v>255</v>
      </c>
      <c r="K90" s="322"/>
    </row>
    <row r="91" ht="15" customHeight="1">
      <c r="B91" s="331"/>
      <c r="C91" s="309" t="s">
        <v>1054</v>
      </c>
      <c r="D91" s="309"/>
      <c r="E91" s="309"/>
      <c r="F91" s="330" t="s">
        <v>1025</v>
      </c>
      <c r="G91" s="329"/>
      <c r="H91" s="309" t="s">
        <v>1055</v>
      </c>
      <c r="I91" s="309" t="s">
        <v>1056</v>
      </c>
      <c r="J91" s="309"/>
      <c r="K91" s="322"/>
    </row>
    <row r="92" ht="15" customHeight="1">
      <c r="B92" s="331"/>
      <c r="C92" s="309" t="s">
        <v>1057</v>
      </c>
      <c r="D92" s="309"/>
      <c r="E92" s="309"/>
      <c r="F92" s="330" t="s">
        <v>1025</v>
      </c>
      <c r="G92" s="329"/>
      <c r="H92" s="309" t="s">
        <v>1058</v>
      </c>
      <c r="I92" s="309" t="s">
        <v>1059</v>
      </c>
      <c r="J92" s="309"/>
      <c r="K92" s="322"/>
    </row>
    <row r="93" ht="15" customHeight="1">
      <c r="B93" s="331"/>
      <c r="C93" s="309" t="s">
        <v>1060</v>
      </c>
      <c r="D93" s="309"/>
      <c r="E93" s="309"/>
      <c r="F93" s="330" t="s">
        <v>1025</v>
      </c>
      <c r="G93" s="329"/>
      <c r="H93" s="309" t="s">
        <v>1060</v>
      </c>
      <c r="I93" s="309" t="s">
        <v>1059</v>
      </c>
      <c r="J93" s="309"/>
      <c r="K93" s="322"/>
    </row>
    <row r="94" ht="15" customHeight="1">
      <c r="B94" s="331"/>
      <c r="C94" s="309" t="s">
        <v>39</v>
      </c>
      <c r="D94" s="309"/>
      <c r="E94" s="309"/>
      <c r="F94" s="330" t="s">
        <v>1025</v>
      </c>
      <c r="G94" s="329"/>
      <c r="H94" s="309" t="s">
        <v>1061</v>
      </c>
      <c r="I94" s="309" t="s">
        <v>1059</v>
      </c>
      <c r="J94" s="309"/>
      <c r="K94" s="322"/>
    </row>
    <row r="95" ht="15" customHeight="1">
      <c r="B95" s="331"/>
      <c r="C95" s="309" t="s">
        <v>49</v>
      </c>
      <c r="D95" s="309"/>
      <c r="E95" s="309"/>
      <c r="F95" s="330" t="s">
        <v>1025</v>
      </c>
      <c r="G95" s="329"/>
      <c r="H95" s="309" t="s">
        <v>1062</v>
      </c>
      <c r="I95" s="309" t="s">
        <v>1059</v>
      </c>
      <c r="J95" s="309"/>
      <c r="K95" s="322"/>
    </row>
    <row r="96" ht="15" customHeight="1">
      <c r="B96" s="334"/>
      <c r="C96" s="335"/>
      <c r="D96" s="335"/>
      <c r="E96" s="335"/>
      <c r="F96" s="335"/>
      <c r="G96" s="335"/>
      <c r="H96" s="335"/>
      <c r="I96" s="335"/>
      <c r="J96" s="335"/>
      <c r="K96" s="336"/>
    </row>
    <row r="97" ht="18.75" customHeight="1">
      <c r="B97" s="337"/>
      <c r="C97" s="338"/>
      <c r="D97" s="338"/>
      <c r="E97" s="338"/>
      <c r="F97" s="338"/>
      <c r="G97" s="338"/>
      <c r="H97" s="338"/>
      <c r="I97" s="338"/>
      <c r="J97" s="338"/>
      <c r="K97" s="337"/>
    </row>
    <row r="98" ht="18.75" customHeight="1">
      <c r="B98" s="316"/>
      <c r="C98" s="316"/>
      <c r="D98" s="316"/>
      <c r="E98" s="316"/>
      <c r="F98" s="316"/>
      <c r="G98" s="316"/>
      <c r="H98" s="316"/>
      <c r="I98" s="316"/>
      <c r="J98" s="316"/>
      <c r="K98" s="316"/>
    </row>
    <row r="99" ht="7.5" customHeight="1">
      <c r="B99" s="317"/>
      <c r="C99" s="318"/>
      <c r="D99" s="318"/>
      <c r="E99" s="318"/>
      <c r="F99" s="318"/>
      <c r="G99" s="318"/>
      <c r="H99" s="318"/>
      <c r="I99" s="318"/>
      <c r="J99" s="318"/>
      <c r="K99" s="319"/>
    </row>
    <row r="100" ht="45" customHeight="1">
      <c r="B100" s="320"/>
      <c r="C100" s="321" t="s">
        <v>1063</v>
      </c>
      <c r="D100" s="321"/>
      <c r="E100" s="321"/>
      <c r="F100" s="321"/>
      <c r="G100" s="321"/>
      <c r="H100" s="321"/>
      <c r="I100" s="321"/>
      <c r="J100" s="321"/>
      <c r="K100" s="322"/>
    </row>
    <row r="101" ht="17.25" customHeight="1">
      <c r="B101" s="320"/>
      <c r="C101" s="323" t="s">
        <v>1019</v>
      </c>
      <c r="D101" s="323"/>
      <c r="E101" s="323"/>
      <c r="F101" s="323" t="s">
        <v>1020</v>
      </c>
      <c r="G101" s="324"/>
      <c r="H101" s="323" t="s">
        <v>141</v>
      </c>
      <c r="I101" s="323" t="s">
        <v>58</v>
      </c>
      <c r="J101" s="323" t="s">
        <v>1021</v>
      </c>
      <c r="K101" s="322"/>
    </row>
    <row r="102" ht="17.25" customHeight="1">
      <c r="B102" s="320"/>
      <c r="C102" s="325" t="s">
        <v>1022</v>
      </c>
      <c r="D102" s="325"/>
      <c r="E102" s="325"/>
      <c r="F102" s="326" t="s">
        <v>1023</v>
      </c>
      <c r="G102" s="327"/>
      <c r="H102" s="325"/>
      <c r="I102" s="325"/>
      <c r="J102" s="325" t="s">
        <v>1024</v>
      </c>
      <c r="K102" s="322"/>
    </row>
    <row r="103" ht="5.25" customHeight="1">
      <c r="B103" s="320"/>
      <c r="C103" s="323"/>
      <c r="D103" s="323"/>
      <c r="E103" s="323"/>
      <c r="F103" s="323"/>
      <c r="G103" s="339"/>
      <c r="H103" s="323"/>
      <c r="I103" s="323"/>
      <c r="J103" s="323"/>
      <c r="K103" s="322"/>
    </row>
    <row r="104" ht="15" customHeight="1">
      <c r="B104" s="320"/>
      <c r="C104" s="309" t="s">
        <v>54</v>
      </c>
      <c r="D104" s="328"/>
      <c r="E104" s="328"/>
      <c r="F104" s="330" t="s">
        <v>1025</v>
      </c>
      <c r="G104" s="339"/>
      <c r="H104" s="309" t="s">
        <v>1064</v>
      </c>
      <c r="I104" s="309" t="s">
        <v>1027</v>
      </c>
      <c r="J104" s="309">
        <v>20</v>
      </c>
      <c r="K104" s="322"/>
    </row>
    <row r="105" ht="15" customHeight="1">
      <c r="B105" s="320"/>
      <c r="C105" s="309" t="s">
        <v>1028</v>
      </c>
      <c r="D105" s="309"/>
      <c r="E105" s="309"/>
      <c r="F105" s="330" t="s">
        <v>1025</v>
      </c>
      <c r="G105" s="309"/>
      <c r="H105" s="309" t="s">
        <v>1064</v>
      </c>
      <c r="I105" s="309" t="s">
        <v>1027</v>
      </c>
      <c r="J105" s="309">
        <v>120</v>
      </c>
      <c r="K105" s="322"/>
    </row>
    <row r="106" ht="15" customHeight="1">
      <c r="B106" s="331"/>
      <c r="C106" s="309" t="s">
        <v>1030</v>
      </c>
      <c r="D106" s="309"/>
      <c r="E106" s="309"/>
      <c r="F106" s="330" t="s">
        <v>1031</v>
      </c>
      <c r="G106" s="309"/>
      <c r="H106" s="309" t="s">
        <v>1064</v>
      </c>
      <c r="I106" s="309" t="s">
        <v>1027</v>
      </c>
      <c r="J106" s="309">
        <v>50</v>
      </c>
      <c r="K106" s="322"/>
    </row>
    <row r="107" ht="15" customHeight="1">
      <c r="B107" s="331"/>
      <c r="C107" s="309" t="s">
        <v>1033</v>
      </c>
      <c r="D107" s="309"/>
      <c r="E107" s="309"/>
      <c r="F107" s="330" t="s">
        <v>1025</v>
      </c>
      <c r="G107" s="309"/>
      <c r="H107" s="309" t="s">
        <v>1064</v>
      </c>
      <c r="I107" s="309" t="s">
        <v>1035</v>
      </c>
      <c r="J107" s="309"/>
      <c r="K107" s="322"/>
    </row>
    <row r="108" ht="15" customHeight="1">
      <c r="B108" s="331"/>
      <c r="C108" s="309" t="s">
        <v>1044</v>
      </c>
      <c r="D108" s="309"/>
      <c r="E108" s="309"/>
      <c r="F108" s="330" t="s">
        <v>1031</v>
      </c>
      <c r="G108" s="309"/>
      <c r="H108" s="309" t="s">
        <v>1064</v>
      </c>
      <c r="I108" s="309" t="s">
        <v>1027</v>
      </c>
      <c r="J108" s="309">
        <v>50</v>
      </c>
      <c r="K108" s="322"/>
    </row>
    <row r="109" ht="15" customHeight="1">
      <c r="B109" s="331"/>
      <c r="C109" s="309" t="s">
        <v>1052</v>
      </c>
      <c r="D109" s="309"/>
      <c r="E109" s="309"/>
      <c r="F109" s="330" t="s">
        <v>1031</v>
      </c>
      <c r="G109" s="309"/>
      <c r="H109" s="309" t="s">
        <v>1064</v>
      </c>
      <c r="I109" s="309" t="s">
        <v>1027</v>
      </c>
      <c r="J109" s="309">
        <v>50</v>
      </c>
      <c r="K109" s="322"/>
    </row>
    <row r="110" ht="15" customHeight="1">
      <c r="B110" s="331"/>
      <c r="C110" s="309" t="s">
        <v>1050</v>
      </c>
      <c r="D110" s="309"/>
      <c r="E110" s="309"/>
      <c r="F110" s="330" t="s">
        <v>1031</v>
      </c>
      <c r="G110" s="309"/>
      <c r="H110" s="309" t="s">
        <v>1064</v>
      </c>
      <c r="I110" s="309" t="s">
        <v>1027</v>
      </c>
      <c r="J110" s="309">
        <v>50</v>
      </c>
      <c r="K110" s="322"/>
    </row>
    <row r="111" ht="15" customHeight="1">
      <c r="B111" s="331"/>
      <c r="C111" s="309" t="s">
        <v>54</v>
      </c>
      <c r="D111" s="309"/>
      <c r="E111" s="309"/>
      <c r="F111" s="330" t="s">
        <v>1025</v>
      </c>
      <c r="G111" s="309"/>
      <c r="H111" s="309" t="s">
        <v>1065</v>
      </c>
      <c r="I111" s="309" t="s">
        <v>1027</v>
      </c>
      <c r="J111" s="309">
        <v>20</v>
      </c>
      <c r="K111" s="322"/>
    </row>
    <row r="112" ht="15" customHeight="1">
      <c r="B112" s="331"/>
      <c r="C112" s="309" t="s">
        <v>1066</v>
      </c>
      <c r="D112" s="309"/>
      <c r="E112" s="309"/>
      <c r="F112" s="330" t="s">
        <v>1025</v>
      </c>
      <c r="G112" s="309"/>
      <c r="H112" s="309" t="s">
        <v>1067</v>
      </c>
      <c r="I112" s="309" t="s">
        <v>1027</v>
      </c>
      <c r="J112" s="309">
        <v>120</v>
      </c>
      <c r="K112" s="322"/>
    </row>
    <row r="113" ht="15" customHeight="1">
      <c r="B113" s="331"/>
      <c r="C113" s="309" t="s">
        <v>39</v>
      </c>
      <c r="D113" s="309"/>
      <c r="E113" s="309"/>
      <c r="F113" s="330" t="s">
        <v>1025</v>
      </c>
      <c r="G113" s="309"/>
      <c r="H113" s="309" t="s">
        <v>1068</v>
      </c>
      <c r="I113" s="309" t="s">
        <v>1059</v>
      </c>
      <c r="J113" s="309"/>
      <c r="K113" s="322"/>
    </row>
    <row r="114" ht="15" customHeight="1">
      <c r="B114" s="331"/>
      <c r="C114" s="309" t="s">
        <v>49</v>
      </c>
      <c r="D114" s="309"/>
      <c r="E114" s="309"/>
      <c r="F114" s="330" t="s">
        <v>1025</v>
      </c>
      <c r="G114" s="309"/>
      <c r="H114" s="309" t="s">
        <v>1069</v>
      </c>
      <c r="I114" s="309" t="s">
        <v>1059</v>
      </c>
      <c r="J114" s="309"/>
      <c r="K114" s="322"/>
    </row>
    <row r="115" ht="15" customHeight="1">
      <c r="B115" s="331"/>
      <c r="C115" s="309" t="s">
        <v>58</v>
      </c>
      <c r="D115" s="309"/>
      <c r="E115" s="309"/>
      <c r="F115" s="330" t="s">
        <v>1025</v>
      </c>
      <c r="G115" s="309"/>
      <c r="H115" s="309" t="s">
        <v>1070</v>
      </c>
      <c r="I115" s="309" t="s">
        <v>1071</v>
      </c>
      <c r="J115" s="309"/>
      <c r="K115" s="322"/>
    </row>
    <row r="116" ht="15" customHeight="1">
      <c r="B116" s="334"/>
      <c r="C116" s="340"/>
      <c r="D116" s="340"/>
      <c r="E116" s="340"/>
      <c r="F116" s="340"/>
      <c r="G116" s="340"/>
      <c r="H116" s="340"/>
      <c r="I116" s="340"/>
      <c r="J116" s="340"/>
      <c r="K116" s="336"/>
    </row>
    <row r="117" ht="18.75" customHeight="1">
      <c r="B117" s="341"/>
      <c r="C117" s="305"/>
      <c r="D117" s="305"/>
      <c r="E117" s="305"/>
      <c r="F117" s="342"/>
      <c r="G117" s="305"/>
      <c r="H117" s="305"/>
      <c r="I117" s="305"/>
      <c r="J117" s="305"/>
      <c r="K117" s="341"/>
    </row>
    <row r="118" ht="18.75" customHeight="1">
      <c r="B118" s="316"/>
      <c r="C118" s="316"/>
      <c r="D118" s="316"/>
      <c r="E118" s="316"/>
      <c r="F118" s="316"/>
      <c r="G118" s="316"/>
      <c r="H118" s="316"/>
      <c r="I118" s="316"/>
      <c r="J118" s="316"/>
      <c r="K118" s="316"/>
    </row>
    <row r="119" ht="7.5" customHeight="1">
      <c r="B119" s="343"/>
      <c r="C119" s="344"/>
      <c r="D119" s="344"/>
      <c r="E119" s="344"/>
      <c r="F119" s="344"/>
      <c r="G119" s="344"/>
      <c r="H119" s="344"/>
      <c r="I119" s="344"/>
      <c r="J119" s="344"/>
      <c r="K119" s="345"/>
    </row>
    <row r="120" ht="45" customHeight="1">
      <c r="B120" s="346"/>
      <c r="C120" s="299" t="s">
        <v>1072</v>
      </c>
      <c r="D120" s="299"/>
      <c r="E120" s="299"/>
      <c r="F120" s="299"/>
      <c r="G120" s="299"/>
      <c r="H120" s="299"/>
      <c r="I120" s="299"/>
      <c r="J120" s="299"/>
      <c r="K120" s="347"/>
    </row>
    <row r="121" ht="17.25" customHeight="1">
      <c r="B121" s="348"/>
      <c r="C121" s="323" t="s">
        <v>1019</v>
      </c>
      <c r="D121" s="323"/>
      <c r="E121" s="323"/>
      <c r="F121" s="323" t="s">
        <v>1020</v>
      </c>
      <c r="G121" s="324"/>
      <c r="H121" s="323" t="s">
        <v>141</v>
      </c>
      <c r="I121" s="323" t="s">
        <v>58</v>
      </c>
      <c r="J121" s="323" t="s">
        <v>1021</v>
      </c>
      <c r="K121" s="349"/>
    </row>
    <row r="122" ht="17.25" customHeight="1">
      <c r="B122" s="348"/>
      <c r="C122" s="325" t="s">
        <v>1022</v>
      </c>
      <c r="D122" s="325"/>
      <c r="E122" s="325"/>
      <c r="F122" s="326" t="s">
        <v>1023</v>
      </c>
      <c r="G122" s="327"/>
      <c r="H122" s="325"/>
      <c r="I122" s="325"/>
      <c r="J122" s="325" t="s">
        <v>1024</v>
      </c>
      <c r="K122" s="349"/>
    </row>
    <row r="123" ht="5.25" customHeight="1">
      <c r="B123" s="350"/>
      <c r="C123" s="328"/>
      <c r="D123" s="328"/>
      <c r="E123" s="328"/>
      <c r="F123" s="328"/>
      <c r="G123" s="309"/>
      <c r="H123" s="328"/>
      <c r="I123" s="328"/>
      <c r="J123" s="328"/>
      <c r="K123" s="351"/>
    </row>
    <row r="124" ht="15" customHeight="1">
      <c r="B124" s="350"/>
      <c r="C124" s="309" t="s">
        <v>1028</v>
      </c>
      <c r="D124" s="328"/>
      <c r="E124" s="328"/>
      <c r="F124" s="330" t="s">
        <v>1025</v>
      </c>
      <c r="G124" s="309"/>
      <c r="H124" s="309" t="s">
        <v>1064</v>
      </c>
      <c r="I124" s="309" t="s">
        <v>1027</v>
      </c>
      <c r="J124" s="309">
        <v>120</v>
      </c>
      <c r="K124" s="352"/>
    </row>
    <row r="125" ht="15" customHeight="1">
      <c r="B125" s="350"/>
      <c r="C125" s="309" t="s">
        <v>1073</v>
      </c>
      <c r="D125" s="309"/>
      <c r="E125" s="309"/>
      <c r="F125" s="330" t="s">
        <v>1025</v>
      </c>
      <c r="G125" s="309"/>
      <c r="H125" s="309" t="s">
        <v>1074</v>
      </c>
      <c r="I125" s="309" t="s">
        <v>1027</v>
      </c>
      <c r="J125" s="309" t="s">
        <v>1075</v>
      </c>
      <c r="K125" s="352"/>
    </row>
    <row r="126" ht="15" customHeight="1">
      <c r="B126" s="350"/>
      <c r="C126" s="309" t="s">
        <v>974</v>
      </c>
      <c r="D126" s="309"/>
      <c r="E126" s="309"/>
      <c r="F126" s="330" t="s">
        <v>1025</v>
      </c>
      <c r="G126" s="309"/>
      <c r="H126" s="309" t="s">
        <v>1076</v>
      </c>
      <c r="I126" s="309" t="s">
        <v>1027</v>
      </c>
      <c r="J126" s="309" t="s">
        <v>1075</v>
      </c>
      <c r="K126" s="352"/>
    </row>
    <row r="127" ht="15" customHeight="1">
      <c r="B127" s="350"/>
      <c r="C127" s="309" t="s">
        <v>1036</v>
      </c>
      <c r="D127" s="309"/>
      <c r="E127" s="309"/>
      <c r="F127" s="330" t="s">
        <v>1031</v>
      </c>
      <c r="G127" s="309"/>
      <c r="H127" s="309" t="s">
        <v>1037</v>
      </c>
      <c r="I127" s="309" t="s">
        <v>1027</v>
      </c>
      <c r="J127" s="309">
        <v>15</v>
      </c>
      <c r="K127" s="352"/>
    </row>
    <row r="128" ht="15" customHeight="1">
      <c r="B128" s="350"/>
      <c r="C128" s="332" t="s">
        <v>1038</v>
      </c>
      <c r="D128" s="332"/>
      <c r="E128" s="332"/>
      <c r="F128" s="333" t="s">
        <v>1031</v>
      </c>
      <c r="G128" s="332"/>
      <c r="H128" s="332" t="s">
        <v>1039</v>
      </c>
      <c r="I128" s="332" t="s">
        <v>1027</v>
      </c>
      <c r="J128" s="332">
        <v>15</v>
      </c>
      <c r="K128" s="352"/>
    </row>
    <row r="129" ht="15" customHeight="1">
      <c r="B129" s="350"/>
      <c r="C129" s="332" t="s">
        <v>1040</v>
      </c>
      <c r="D129" s="332"/>
      <c r="E129" s="332"/>
      <c r="F129" s="333" t="s">
        <v>1031</v>
      </c>
      <c r="G129" s="332"/>
      <c r="H129" s="332" t="s">
        <v>1041</v>
      </c>
      <c r="I129" s="332" t="s">
        <v>1027</v>
      </c>
      <c r="J129" s="332">
        <v>20</v>
      </c>
      <c r="K129" s="352"/>
    </row>
    <row r="130" ht="15" customHeight="1">
      <c r="B130" s="350"/>
      <c r="C130" s="332" t="s">
        <v>1042</v>
      </c>
      <c r="D130" s="332"/>
      <c r="E130" s="332"/>
      <c r="F130" s="333" t="s">
        <v>1031</v>
      </c>
      <c r="G130" s="332"/>
      <c r="H130" s="332" t="s">
        <v>1043</v>
      </c>
      <c r="I130" s="332" t="s">
        <v>1027</v>
      </c>
      <c r="J130" s="332">
        <v>20</v>
      </c>
      <c r="K130" s="352"/>
    </row>
    <row r="131" ht="15" customHeight="1">
      <c r="B131" s="350"/>
      <c r="C131" s="309" t="s">
        <v>1030</v>
      </c>
      <c r="D131" s="309"/>
      <c r="E131" s="309"/>
      <c r="F131" s="330" t="s">
        <v>1031</v>
      </c>
      <c r="G131" s="309"/>
      <c r="H131" s="309" t="s">
        <v>1064</v>
      </c>
      <c r="I131" s="309" t="s">
        <v>1027</v>
      </c>
      <c r="J131" s="309">
        <v>50</v>
      </c>
      <c r="K131" s="352"/>
    </row>
    <row r="132" ht="15" customHeight="1">
      <c r="B132" s="350"/>
      <c r="C132" s="309" t="s">
        <v>1044</v>
      </c>
      <c r="D132" s="309"/>
      <c r="E132" s="309"/>
      <c r="F132" s="330" t="s">
        <v>1031</v>
      </c>
      <c r="G132" s="309"/>
      <c r="H132" s="309" t="s">
        <v>1064</v>
      </c>
      <c r="I132" s="309" t="s">
        <v>1027</v>
      </c>
      <c r="J132" s="309">
        <v>50</v>
      </c>
      <c r="K132" s="352"/>
    </row>
    <row r="133" ht="15" customHeight="1">
      <c r="B133" s="350"/>
      <c r="C133" s="309" t="s">
        <v>1050</v>
      </c>
      <c r="D133" s="309"/>
      <c r="E133" s="309"/>
      <c r="F133" s="330" t="s">
        <v>1031</v>
      </c>
      <c r="G133" s="309"/>
      <c r="H133" s="309" t="s">
        <v>1064</v>
      </c>
      <c r="I133" s="309" t="s">
        <v>1027</v>
      </c>
      <c r="J133" s="309">
        <v>50</v>
      </c>
      <c r="K133" s="352"/>
    </row>
    <row r="134" ht="15" customHeight="1">
      <c r="B134" s="350"/>
      <c r="C134" s="309" t="s">
        <v>1052</v>
      </c>
      <c r="D134" s="309"/>
      <c r="E134" s="309"/>
      <c r="F134" s="330" t="s">
        <v>1031</v>
      </c>
      <c r="G134" s="309"/>
      <c r="H134" s="309" t="s">
        <v>1064</v>
      </c>
      <c r="I134" s="309" t="s">
        <v>1027</v>
      </c>
      <c r="J134" s="309">
        <v>50</v>
      </c>
      <c r="K134" s="352"/>
    </row>
    <row r="135" ht="15" customHeight="1">
      <c r="B135" s="350"/>
      <c r="C135" s="309" t="s">
        <v>146</v>
      </c>
      <c r="D135" s="309"/>
      <c r="E135" s="309"/>
      <c r="F135" s="330" t="s">
        <v>1031</v>
      </c>
      <c r="G135" s="309"/>
      <c r="H135" s="309" t="s">
        <v>1077</v>
      </c>
      <c r="I135" s="309" t="s">
        <v>1027</v>
      </c>
      <c r="J135" s="309">
        <v>255</v>
      </c>
      <c r="K135" s="352"/>
    </row>
    <row r="136" ht="15" customHeight="1">
      <c r="B136" s="350"/>
      <c r="C136" s="309" t="s">
        <v>1054</v>
      </c>
      <c r="D136" s="309"/>
      <c r="E136" s="309"/>
      <c r="F136" s="330" t="s">
        <v>1025</v>
      </c>
      <c r="G136" s="309"/>
      <c r="H136" s="309" t="s">
        <v>1078</v>
      </c>
      <c r="I136" s="309" t="s">
        <v>1056</v>
      </c>
      <c r="J136" s="309"/>
      <c r="K136" s="352"/>
    </row>
    <row r="137" ht="15" customHeight="1">
      <c r="B137" s="350"/>
      <c r="C137" s="309" t="s">
        <v>1057</v>
      </c>
      <c r="D137" s="309"/>
      <c r="E137" s="309"/>
      <c r="F137" s="330" t="s">
        <v>1025</v>
      </c>
      <c r="G137" s="309"/>
      <c r="H137" s="309" t="s">
        <v>1079</v>
      </c>
      <c r="I137" s="309" t="s">
        <v>1059</v>
      </c>
      <c r="J137" s="309"/>
      <c r="K137" s="352"/>
    </row>
    <row r="138" ht="15" customHeight="1">
      <c r="B138" s="350"/>
      <c r="C138" s="309" t="s">
        <v>1060</v>
      </c>
      <c r="D138" s="309"/>
      <c r="E138" s="309"/>
      <c r="F138" s="330" t="s">
        <v>1025</v>
      </c>
      <c r="G138" s="309"/>
      <c r="H138" s="309" t="s">
        <v>1060</v>
      </c>
      <c r="I138" s="309" t="s">
        <v>1059</v>
      </c>
      <c r="J138" s="309"/>
      <c r="K138" s="352"/>
    </row>
    <row r="139" ht="15" customHeight="1">
      <c r="B139" s="350"/>
      <c r="C139" s="309" t="s">
        <v>39</v>
      </c>
      <c r="D139" s="309"/>
      <c r="E139" s="309"/>
      <c r="F139" s="330" t="s">
        <v>1025</v>
      </c>
      <c r="G139" s="309"/>
      <c r="H139" s="309" t="s">
        <v>1080</v>
      </c>
      <c r="I139" s="309" t="s">
        <v>1059</v>
      </c>
      <c r="J139" s="309"/>
      <c r="K139" s="352"/>
    </row>
    <row r="140" ht="15" customHeight="1">
      <c r="B140" s="350"/>
      <c r="C140" s="309" t="s">
        <v>1081</v>
      </c>
      <c r="D140" s="309"/>
      <c r="E140" s="309"/>
      <c r="F140" s="330" t="s">
        <v>1025</v>
      </c>
      <c r="G140" s="309"/>
      <c r="H140" s="309" t="s">
        <v>1082</v>
      </c>
      <c r="I140" s="309" t="s">
        <v>1059</v>
      </c>
      <c r="J140" s="309"/>
      <c r="K140" s="352"/>
    </row>
    <row r="141" ht="15" customHeight="1">
      <c r="B141" s="353"/>
      <c r="C141" s="354"/>
      <c r="D141" s="354"/>
      <c r="E141" s="354"/>
      <c r="F141" s="354"/>
      <c r="G141" s="354"/>
      <c r="H141" s="354"/>
      <c r="I141" s="354"/>
      <c r="J141" s="354"/>
      <c r="K141" s="355"/>
    </row>
    <row r="142" ht="18.75" customHeight="1">
      <c r="B142" s="305"/>
      <c r="C142" s="305"/>
      <c r="D142" s="305"/>
      <c r="E142" s="305"/>
      <c r="F142" s="342"/>
      <c r="G142" s="305"/>
      <c r="H142" s="305"/>
      <c r="I142" s="305"/>
      <c r="J142" s="305"/>
      <c r="K142" s="305"/>
    </row>
    <row r="143" ht="18.75" customHeight="1">
      <c r="B143" s="316"/>
      <c r="C143" s="316"/>
      <c r="D143" s="316"/>
      <c r="E143" s="316"/>
      <c r="F143" s="316"/>
      <c r="G143" s="316"/>
      <c r="H143" s="316"/>
      <c r="I143" s="316"/>
      <c r="J143" s="316"/>
      <c r="K143" s="316"/>
    </row>
    <row r="144" ht="7.5" customHeight="1">
      <c r="B144" s="317"/>
      <c r="C144" s="318"/>
      <c r="D144" s="318"/>
      <c r="E144" s="318"/>
      <c r="F144" s="318"/>
      <c r="G144" s="318"/>
      <c r="H144" s="318"/>
      <c r="I144" s="318"/>
      <c r="J144" s="318"/>
      <c r="K144" s="319"/>
    </row>
    <row r="145" ht="45" customHeight="1">
      <c r="B145" s="320"/>
      <c r="C145" s="321" t="s">
        <v>1083</v>
      </c>
      <c r="D145" s="321"/>
      <c r="E145" s="321"/>
      <c r="F145" s="321"/>
      <c r="G145" s="321"/>
      <c r="H145" s="321"/>
      <c r="I145" s="321"/>
      <c r="J145" s="321"/>
      <c r="K145" s="322"/>
    </row>
    <row r="146" ht="17.25" customHeight="1">
      <c r="B146" s="320"/>
      <c r="C146" s="323" t="s">
        <v>1019</v>
      </c>
      <c r="D146" s="323"/>
      <c r="E146" s="323"/>
      <c r="F146" s="323" t="s">
        <v>1020</v>
      </c>
      <c r="G146" s="324"/>
      <c r="H146" s="323" t="s">
        <v>141</v>
      </c>
      <c r="I146" s="323" t="s">
        <v>58</v>
      </c>
      <c r="J146" s="323" t="s">
        <v>1021</v>
      </c>
      <c r="K146" s="322"/>
    </row>
    <row r="147" ht="17.25" customHeight="1">
      <c r="B147" s="320"/>
      <c r="C147" s="325" t="s">
        <v>1022</v>
      </c>
      <c r="D147" s="325"/>
      <c r="E147" s="325"/>
      <c r="F147" s="326" t="s">
        <v>1023</v>
      </c>
      <c r="G147" s="327"/>
      <c r="H147" s="325"/>
      <c r="I147" s="325"/>
      <c r="J147" s="325" t="s">
        <v>1024</v>
      </c>
      <c r="K147" s="322"/>
    </row>
    <row r="148" ht="5.25" customHeight="1">
      <c r="B148" s="331"/>
      <c r="C148" s="328"/>
      <c r="D148" s="328"/>
      <c r="E148" s="328"/>
      <c r="F148" s="328"/>
      <c r="G148" s="329"/>
      <c r="H148" s="328"/>
      <c r="I148" s="328"/>
      <c r="J148" s="328"/>
      <c r="K148" s="352"/>
    </row>
    <row r="149" ht="15" customHeight="1">
      <c r="B149" s="331"/>
      <c r="C149" s="356" t="s">
        <v>1028</v>
      </c>
      <c r="D149" s="309"/>
      <c r="E149" s="309"/>
      <c r="F149" s="357" t="s">
        <v>1025</v>
      </c>
      <c r="G149" s="309"/>
      <c r="H149" s="356" t="s">
        <v>1064</v>
      </c>
      <c r="I149" s="356" t="s">
        <v>1027</v>
      </c>
      <c r="J149" s="356">
        <v>120</v>
      </c>
      <c r="K149" s="352"/>
    </row>
    <row r="150" ht="15" customHeight="1">
      <c r="B150" s="331"/>
      <c r="C150" s="356" t="s">
        <v>1073</v>
      </c>
      <c r="D150" s="309"/>
      <c r="E150" s="309"/>
      <c r="F150" s="357" t="s">
        <v>1025</v>
      </c>
      <c r="G150" s="309"/>
      <c r="H150" s="356" t="s">
        <v>1084</v>
      </c>
      <c r="I150" s="356" t="s">
        <v>1027</v>
      </c>
      <c r="J150" s="356" t="s">
        <v>1075</v>
      </c>
      <c r="K150" s="352"/>
    </row>
    <row r="151" ht="15" customHeight="1">
      <c r="B151" s="331"/>
      <c r="C151" s="356" t="s">
        <v>974</v>
      </c>
      <c r="D151" s="309"/>
      <c r="E151" s="309"/>
      <c r="F151" s="357" t="s">
        <v>1025</v>
      </c>
      <c r="G151" s="309"/>
      <c r="H151" s="356" t="s">
        <v>1085</v>
      </c>
      <c r="I151" s="356" t="s">
        <v>1027</v>
      </c>
      <c r="J151" s="356" t="s">
        <v>1075</v>
      </c>
      <c r="K151" s="352"/>
    </row>
    <row r="152" ht="15" customHeight="1">
      <c r="B152" s="331"/>
      <c r="C152" s="356" t="s">
        <v>1030</v>
      </c>
      <c r="D152" s="309"/>
      <c r="E152" s="309"/>
      <c r="F152" s="357" t="s">
        <v>1031</v>
      </c>
      <c r="G152" s="309"/>
      <c r="H152" s="356" t="s">
        <v>1064</v>
      </c>
      <c r="I152" s="356" t="s">
        <v>1027</v>
      </c>
      <c r="J152" s="356">
        <v>50</v>
      </c>
      <c r="K152" s="352"/>
    </row>
    <row r="153" ht="15" customHeight="1">
      <c r="B153" s="331"/>
      <c r="C153" s="356" t="s">
        <v>1033</v>
      </c>
      <c r="D153" s="309"/>
      <c r="E153" s="309"/>
      <c r="F153" s="357" t="s">
        <v>1025</v>
      </c>
      <c r="G153" s="309"/>
      <c r="H153" s="356" t="s">
        <v>1064</v>
      </c>
      <c r="I153" s="356" t="s">
        <v>1035</v>
      </c>
      <c r="J153" s="356"/>
      <c r="K153" s="352"/>
    </row>
    <row r="154" ht="15" customHeight="1">
      <c r="B154" s="331"/>
      <c r="C154" s="356" t="s">
        <v>1044</v>
      </c>
      <c r="D154" s="309"/>
      <c r="E154" s="309"/>
      <c r="F154" s="357" t="s">
        <v>1031</v>
      </c>
      <c r="G154" s="309"/>
      <c r="H154" s="356" t="s">
        <v>1064</v>
      </c>
      <c r="I154" s="356" t="s">
        <v>1027</v>
      </c>
      <c r="J154" s="356">
        <v>50</v>
      </c>
      <c r="K154" s="352"/>
    </row>
    <row r="155" ht="15" customHeight="1">
      <c r="B155" s="331"/>
      <c r="C155" s="356" t="s">
        <v>1052</v>
      </c>
      <c r="D155" s="309"/>
      <c r="E155" s="309"/>
      <c r="F155" s="357" t="s">
        <v>1031</v>
      </c>
      <c r="G155" s="309"/>
      <c r="H155" s="356" t="s">
        <v>1064</v>
      </c>
      <c r="I155" s="356" t="s">
        <v>1027</v>
      </c>
      <c r="J155" s="356">
        <v>50</v>
      </c>
      <c r="K155" s="352"/>
    </row>
    <row r="156" ht="15" customHeight="1">
      <c r="B156" s="331"/>
      <c r="C156" s="356" t="s">
        <v>1050</v>
      </c>
      <c r="D156" s="309"/>
      <c r="E156" s="309"/>
      <c r="F156" s="357" t="s">
        <v>1031</v>
      </c>
      <c r="G156" s="309"/>
      <c r="H156" s="356" t="s">
        <v>1064</v>
      </c>
      <c r="I156" s="356" t="s">
        <v>1027</v>
      </c>
      <c r="J156" s="356">
        <v>50</v>
      </c>
      <c r="K156" s="352"/>
    </row>
    <row r="157" ht="15" customHeight="1">
      <c r="B157" s="331"/>
      <c r="C157" s="356" t="s">
        <v>113</v>
      </c>
      <c r="D157" s="309"/>
      <c r="E157" s="309"/>
      <c r="F157" s="357" t="s">
        <v>1025</v>
      </c>
      <c r="G157" s="309"/>
      <c r="H157" s="356" t="s">
        <v>1086</v>
      </c>
      <c r="I157" s="356" t="s">
        <v>1027</v>
      </c>
      <c r="J157" s="356" t="s">
        <v>1087</v>
      </c>
      <c r="K157" s="352"/>
    </row>
    <row r="158" ht="15" customHeight="1">
      <c r="B158" s="331"/>
      <c r="C158" s="356" t="s">
        <v>1088</v>
      </c>
      <c r="D158" s="309"/>
      <c r="E158" s="309"/>
      <c r="F158" s="357" t="s">
        <v>1025</v>
      </c>
      <c r="G158" s="309"/>
      <c r="H158" s="356" t="s">
        <v>1089</v>
      </c>
      <c r="I158" s="356" t="s">
        <v>1059</v>
      </c>
      <c r="J158" s="356"/>
      <c r="K158" s="352"/>
    </row>
    <row r="159" ht="15" customHeight="1">
      <c r="B159" s="358"/>
      <c r="C159" s="340"/>
      <c r="D159" s="340"/>
      <c r="E159" s="340"/>
      <c r="F159" s="340"/>
      <c r="G159" s="340"/>
      <c r="H159" s="340"/>
      <c r="I159" s="340"/>
      <c r="J159" s="340"/>
      <c r="K159" s="359"/>
    </row>
    <row r="160" ht="18.75" customHeight="1">
      <c r="B160" s="305"/>
      <c r="C160" s="309"/>
      <c r="D160" s="309"/>
      <c r="E160" s="309"/>
      <c r="F160" s="330"/>
      <c r="G160" s="309"/>
      <c r="H160" s="309"/>
      <c r="I160" s="309"/>
      <c r="J160" s="309"/>
      <c r="K160" s="305"/>
    </row>
    <row r="161" ht="18.75" customHeight="1">
      <c r="B161" s="316"/>
      <c r="C161" s="316"/>
      <c r="D161" s="316"/>
      <c r="E161" s="316"/>
      <c r="F161" s="316"/>
      <c r="G161" s="316"/>
      <c r="H161" s="316"/>
      <c r="I161" s="316"/>
      <c r="J161" s="316"/>
      <c r="K161" s="316"/>
    </row>
    <row r="162" ht="7.5" customHeight="1">
      <c r="B162" s="295"/>
      <c r="C162" s="296"/>
      <c r="D162" s="296"/>
      <c r="E162" s="296"/>
      <c r="F162" s="296"/>
      <c r="G162" s="296"/>
      <c r="H162" s="296"/>
      <c r="I162" s="296"/>
      <c r="J162" s="296"/>
      <c r="K162" s="297"/>
    </row>
    <row r="163" ht="45" customHeight="1">
      <c r="B163" s="298"/>
      <c r="C163" s="299" t="s">
        <v>1090</v>
      </c>
      <c r="D163" s="299"/>
      <c r="E163" s="299"/>
      <c r="F163" s="299"/>
      <c r="G163" s="299"/>
      <c r="H163" s="299"/>
      <c r="I163" s="299"/>
      <c r="J163" s="299"/>
      <c r="K163" s="300"/>
    </row>
    <row r="164" ht="17.25" customHeight="1">
      <c r="B164" s="298"/>
      <c r="C164" s="323" t="s">
        <v>1019</v>
      </c>
      <c r="D164" s="323"/>
      <c r="E164" s="323"/>
      <c r="F164" s="323" t="s">
        <v>1020</v>
      </c>
      <c r="G164" s="360"/>
      <c r="H164" s="361" t="s">
        <v>141</v>
      </c>
      <c r="I164" s="361" t="s">
        <v>58</v>
      </c>
      <c r="J164" s="323" t="s">
        <v>1021</v>
      </c>
      <c r="K164" s="300"/>
    </row>
    <row r="165" ht="17.25" customHeight="1">
      <c r="B165" s="301"/>
      <c r="C165" s="325" t="s">
        <v>1022</v>
      </c>
      <c r="D165" s="325"/>
      <c r="E165" s="325"/>
      <c r="F165" s="326" t="s">
        <v>1023</v>
      </c>
      <c r="G165" s="362"/>
      <c r="H165" s="363"/>
      <c r="I165" s="363"/>
      <c r="J165" s="325" t="s">
        <v>1024</v>
      </c>
      <c r="K165" s="303"/>
    </row>
    <row r="166" ht="5.25" customHeight="1">
      <c r="B166" s="331"/>
      <c r="C166" s="328"/>
      <c r="D166" s="328"/>
      <c r="E166" s="328"/>
      <c r="F166" s="328"/>
      <c r="G166" s="329"/>
      <c r="H166" s="328"/>
      <c r="I166" s="328"/>
      <c r="J166" s="328"/>
      <c r="K166" s="352"/>
    </row>
    <row r="167" ht="15" customHeight="1">
      <c r="B167" s="331"/>
      <c r="C167" s="309" t="s">
        <v>1028</v>
      </c>
      <c r="D167" s="309"/>
      <c r="E167" s="309"/>
      <c r="F167" s="330" t="s">
        <v>1025</v>
      </c>
      <c r="G167" s="309"/>
      <c r="H167" s="309" t="s">
        <v>1064</v>
      </c>
      <c r="I167" s="309" t="s">
        <v>1027</v>
      </c>
      <c r="J167" s="309">
        <v>120</v>
      </c>
      <c r="K167" s="352"/>
    </row>
    <row r="168" ht="15" customHeight="1">
      <c r="B168" s="331"/>
      <c r="C168" s="309" t="s">
        <v>1073</v>
      </c>
      <c r="D168" s="309"/>
      <c r="E168" s="309"/>
      <c r="F168" s="330" t="s">
        <v>1025</v>
      </c>
      <c r="G168" s="309"/>
      <c r="H168" s="309" t="s">
        <v>1074</v>
      </c>
      <c r="I168" s="309" t="s">
        <v>1027</v>
      </c>
      <c r="J168" s="309" t="s">
        <v>1075</v>
      </c>
      <c r="K168" s="352"/>
    </row>
    <row r="169" ht="15" customHeight="1">
      <c r="B169" s="331"/>
      <c r="C169" s="309" t="s">
        <v>974</v>
      </c>
      <c r="D169" s="309"/>
      <c r="E169" s="309"/>
      <c r="F169" s="330" t="s">
        <v>1025</v>
      </c>
      <c r="G169" s="309"/>
      <c r="H169" s="309" t="s">
        <v>1091</v>
      </c>
      <c r="I169" s="309" t="s">
        <v>1027</v>
      </c>
      <c r="J169" s="309" t="s">
        <v>1075</v>
      </c>
      <c r="K169" s="352"/>
    </row>
    <row r="170" ht="15" customHeight="1">
      <c r="B170" s="331"/>
      <c r="C170" s="309" t="s">
        <v>1030</v>
      </c>
      <c r="D170" s="309"/>
      <c r="E170" s="309"/>
      <c r="F170" s="330" t="s">
        <v>1031</v>
      </c>
      <c r="G170" s="309"/>
      <c r="H170" s="309" t="s">
        <v>1091</v>
      </c>
      <c r="I170" s="309" t="s">
        <v>1027</v>
      </c>
      <c r="J170" s="309">
        <v>50</v>
      </c>
      <c r="K170" s="352"/>
    </row>
    <row r="171" ht="15" customHeight="1">
      <c r="B171" s="331"/>
      <c r="C171" s="309" t="s">
        <v>1033</v>
      </c>
      <c r="D171" s="309"/>
      <c r="E171" s="309"/>
      <c r="F171" s="330" t="s">
        <v>1025</v>
      </c>
      <c r="G171" s="309"/>
      <c r="H171" s="309" t="s">
        <v>1091</v>
      </c>
      <c r="I171" s="309" t="s">
        <v>1035</v>
      </c>
      <c r="J171" s="309"/>
      <c r="K171" s="352"/>
    </row>
    <row r="172" ht="15" customHeight="1">
      <c r="B172" s="331"/>
      <c r="C172" s="309" t="s">
        <v>1044</v>
      </c>
      <c r="D172" s="309"/>
      <c r="E172" s="309"/>
      <c r="F172" s="330" t="s">
        <v>1031</v>
      </c>
      <c r="G172" s="309"/>
      <c r="H172" s="309" t="s">
        <v>1091</v>
      </c>
      <c r="I172" s="309" t="s">
        <v>1027</v>
      </c>
      <c r="J172" s="309">
        <v>50</v>
      </c>
      <c r="K172" s="352"/>
    </row>
    <row r="173" ht="15" customHeight="1">
      <c r="B173" s="331"/>
      <c r="C173" s="309" t="s">
        <v>1052</v>
      </c>
      <c r="D173" s="309"/>
      <c r="E173" s="309"/>
      <c r="F173" s="330" t="s">
        <v>1031</v>
      </c>
      <c r="G173" s="309"/>
      <c r="H173" s="309" t="s">
        <v>1091</v>
      </c>
      <c r="I173" s="309" t="s">
        <v>1027</v>
      </c>
      <c r="J173" s="309">
        <v>50</v>
      </c>
      <c r="K173" s="352"/>
    </row>
    <row r="174" ht="15" customHeight="1">
      <c r="B174" s="331"/>
      <c r="C174" s="309" t="s">
        <v>1050</v>
      </c>
      <c r="D174" s="309"/>
      <c r="E174" s="309"/>
      <c r="F174" s="330" t="s">
        <v>1031</v>
      </c>
      <c r="G174" s="309"/>
      <c r="H174" s="309" t="s">
        <v>1091</v>
      </c>
      <c r="I174" s="309" t="s">
        <v>1027</v>
      </c>
      <c r="J174" s="309">
        <v>50</v>
      </c>
      <c r="K174" s="352"/>
    </row>
    <row r="175" ht="15" customHeight="1">
      <c r="B175" s="331"/>
      <c r="C175" s="309" t="s">
        <v>140</v>
      </c>
      <c r="D175" s="309"/>
      <c r="E175" s="309"/>
      <c r="F175" s="330" t="s">
        <v>1025</v>
      </c>
      <c r="G175" s="309"/>
      <c r="H175" s="309" t="s">
        <v>1092</v>
      </c>
      <c r="I175" s="309" t="s">
        <v>1093</v>
      </c>
      <c r="J175" s="309"/>
      <c r="K175" s="352"/>
    </row>
    <row r="176" ht="15" customHeight="1">
      <c r="B176" s="331"/>
      <c r="C176" s="309" t="s">
        <v>58</v>
      </c>
      <c r="D176" s="309"/>
      <c r="E176" s="309"/>
      <c r="F176" s="330" t="s">
        <v>1025</v>
      </c>
      <c r="G176" s="309"/>
      <c r="H176" s="309" t="s">
        <v>1094</v>
      </c>
      <c r="I176" s="309" t="s">
        <v>1095</v>
      </c>
      <c r="J176" s="309">
        <v>1</v>
      </c>
      <c r="K176" s="352"/>
    </row>
    <row r="177" ht="15" customHeight="1">
      <c r="B177" s="331"/>
      <c r="C177" s="309" t="s">
        <v>54</v>
      </c>
      <c r="D177" s="309"/>
      <c r="E177" s="309"/>
      <c r="F177" s="330" t="s">
        <v>1025</v>
      </c>
      <c r="G177" s="309"/>
      <c r="H177" s="309" t="s">
        <v>1096</v>
      </c>
      <c r="I177" s="309" t="s">
        <v>1027</v>
      </c>
      <c r="J177" s="309">
        <v>20</v>
      </c>
      <c r="K177" s="352"/>
    </row>
    <row r="178" ht="15" customHeight="1">
      <c r="B178" s="331"/>
      <c r="C178" s="309" t="s">
        <v>141</v>
      </c>
      <c r="D178" s="309"/>
      <c r="E178" s="309"/>
      <c r="F178" s="330" t="s">
        <v>1025</v>
      </c>
      <c r="G178" s="309"/>
      <c r="H178" s="309" t="s">
        <v>1097</v>
      </c>
      <c r="I178" s="309" t="s">
        <v>1027</v>
      </c>
      <c r="J178" s="309">
        <v>255</v>
      </c>
      <c r="K178" s="352"/>
    </row>
    <row r="179" ht="15" customHeight="1">
      <c r="B179" s="331"/>
      <c r="C179" s="309" t="s">
        <v>142</v>
      </c>
      <c r="D179" s="309"/>
      <c r="E179" s="309"/>
      <c r="F179" s="330" t="s">
        <v>1025</v>
      </c>
      <c r="G179" s="309"/>
      <c r="H179" s="309" t="s">
        <v>990</v>
      </c>
      <c r="I179" s="309" t="s">
        <v>1027</v>
      </c>
      <c r="J179" s="309">
        <v>10</v>
      </c>
      <c r="K179" s="352"/>
    </row>
    <row r="180" ht="15" customHeight="1">
      <c r="B180" s="331"/>
      <c r="C180" s="309" t="s">
        <v>143</v>
      </c>
      <c r="D180" s="309"/>
      <c r="E180" s="309"/>
      <c r="F180" s="330" t="s">
        <v>1025</v>
      </c>
      <c r="G180" s="309"/>
      <c r="H180" s="309" t="s">
        <v>1098</v>
      </c>
      <c r="I180" s="309" t="s">
        <v>1059</v>
      </c>
      <c r="J180" s="309"/>
      <c r="K180" s="352"/>
    </row>
    <row r="181" ht="15" customHeight="1">
      <c r="B181" s="331"/>
      <c r="C181" s="309" t="s">
        <v>1099</v>
      </c>
      <c r="D181" s="309"/>
      <c r="E181" s="309"/>
      <c r="F181" s="330" t="s">
        <v>1025</v>
      </c>
      <c r="G181" s="309"/>
      <c r="H181" s="309" t="s">
        <v>1100</v>
      </c>
      <c r="I181" s="309" t="s">
        <v>1059</v>
      </c>
      <c r="J181" s="309"/>
      <c r="K181" s="352"/>
    </row>
    <row r="182" ht="15" customHeight="1">
      <c r="B182" s="331"/>
      <c r="C182" s="309" t="s">
        <v>1088</v>
      </c>
      <c r="D182" s="309"/>
      <c r="E182" s="309"/>
      <c r="F182" s="330" t="s">
        <v>1025</v>
      </c>
      <c r="G182" s="309"/>
      <c r="H182" s="309" t="s">
        <v>1101</v>
      </c>
      <c r="I182" s="309" t="s">
        <v>1059</v>
      </c>
      <c r="J182" s="309"/>
      <c r="K182" s="352"/>
    </row>
    <row r="183" ht="15" customHeight="1">
      <c r="B183" s="331"/>
      <c r="C183" s="309" t="s">
        <v>145</v>
      </c>
      <c r="D183" s="309"/>
      <c r="E183" s="309"/>
      <c r="F183" s="330" t="s">
        <v>1031</v>
      </c>
      <c r="G183" s="309"/>
      <c r="H183" s="309" t="s">
        <v>1102</v>
      </c>
      <c r="I183" s="309" t="s">
        <v>1027</v>
      </c>
      <c r="J183" s="309">
        <v>50</v>
      </c>
      <c r="K183" s="352"/>
    </row>
    <row r="184" ht="15" customHeight="1">
      <c r="B184" s="331"/>
      <c r="C184" s="309" t="s">
        <v>1103</v>
      </c>
      <c r="D184" s="309"/>
      <c r="E184" s="309"/>
      <c r="F184" s="330" t="s">
        <v>1031</v>
      </c>
      <c r="G184" s="309"/>
      <c r="H184" s="309" t="s">
        <v>1104</v>
      </c>
      <c r="I184" s="309" t="s">
        <v>1105</v>
      </c>
      <c r="J184" s="309"/>
      <c r="K184" s="352"/>
    </row>
    <row r="185" ht="15" customHeight="1">
      <c r="B185" s="331"/>
      <c r="C185" s="309" t="s">
        <v>1106</v>
      </c>
      <c r="D185" s="309"/>
      <c r="E185" s="309"/>
      <c r="F185" s="330" t="s">
        <v>1031</v>
      </c>
      <c r="G185" s="309"/>
      <c r="H185" s="309" t="s">
        <v>1107</v>
      </c>
      <c r="I185" s="309" t="s">
        <v>1105</v>
      </c>
      <c r="J185" s="309"/>
      <c r="K185" s="352"/>
    </row>
    <row r="186" ht="15" customHeight="1">
      <c r="B186" s="331"/>
      <c r="C186" s="309" t="s">
        <v>1108</v>
      </c>
      <c r="D186" s="309"/>
      <c r="E186" s="309"/>
      <c r="F186" s="330" t="s">
        <v>1031</v>
      </c>
      <c r="G186" s="309"/>
      <c r="H186" s="309" t="s">
        <v>1109</v>
      </c>
      <c r="I186" s="309" t="s">
        <v>1105</v>
      </c>
      <c r="J186" s="309"/>
      <c r="K186" s="352"/>
    </row>
    <row r="187" ht="15" customHeight="1">
      <c r="B187" s="331"/>
      <c r="C187" s="364" t="s">
        <v>1110</v>
      </c>
      <c r="D187" s="309"/>
      <c r="E187" s="309"/>
      <c r="F187" s="330" t="s">
        <v>1031</v>
      </c>
      <c r="G187" s="309"/>
      <c r="H187" s="309" t="s">
        <v>1111</v>
      </c>
      <c r="I187" s="309" t="s">
        <v>1112</v>
      </c>
      <c r="J187" s="365" t="s">
        <v>1113</v>
      </c>
      <c r="K187" s="352"/>
    </row>
    <row r="188" ht="15" customHeight="1">
      <c r="B188" s="331"/>
      <c r="C188" s="315" t="s">
        <v>43</v>
      </c>
      <c r="D188" s="309"/>
      <c r="E188" s="309"/>
      <c r="F188" s="330" t="s">
        <v>1025</v>
      </c>
      <c r="G188" s="309"/>
      <c r="H188" s="305" t="s">
        <v>1114</v>
      </c>
      <c r="I188" s="309" t="s">
        <v>1115</v>
      </c>
      <c r="J188" s="309"/>
      <c r="K188" s="352"/>
    </row>
    <row r="189" ht="15" customHeight="1">
      <c r="B189" s="331"/>
      <c r="C189" s="315" t="s">
        <v>1116</v>
      </c>
      <c r="D189" s="309"/>
      <c r="E189" s="309"/>
      <c r="F189" s="330" t="s">
        <v>1025</v>
      </c>
      <c r="G189" s="309"/>
      <c r="H189" s="309" t="s">
        <v>1117</v>
      </c>
      <c r="I189" s="309" t="s">
        <v>1059</v>
      </c>
      <c r="J189" s="309"/>
      <c r="K189" s="352"/>
    </row>
    <row r="190" ht="15" customHeight="1">
      <c r="B190" s="331"/>
      <c r="C190" s="315" t="s">
        <v>1118</v>
      </c>
      <c r="D190" s="309"/>
      <c r="E190" s="309"/>
      <c r="F190" s="330" t="s">
        <v>1025</v>
      </c>
      <c r="G190" s="309"/>
      <c r="H190" s="309" t="s">
        <v>1119</v>
      </c>
      <c r="I190" s="309" t="s">
        <v>1059</v>
      </c>
      <c r="J190" s="309"/>
      <c r="K190" s="352"/>
    </row>
    <row r="191" ht="15" customHeight="1">
      <c r="B191" s="331"/>
      <c r="C191" s="315" t="s">
        <v>1120</v>
      </c>
      <c r="D191" s="309"/>
      <c r="E191" s="309"/>
      <c r="F191" s="330" t="s">
        <v>1031</v>
      </c>
      <c r="G191" s="309"/>
      <c r="H191" s="309" t="s">
        <v>1121</v>
      </c>
      <c r="I191" s="309" t="s">
        <v>1059</v>
      </c>
      <c r="J191" s="309"/>
      <c r="K191" s="352"/>
    </row>
    <row r="192" ht="15" customHeight="1">
      <c r="B192" s="358"/>
      <c r="C192" s="366"/>
      <c r="D192" s="340"/>
      <c r="E192" s="340"/>
      <c r="F192" s="340"/>
      <c r="G192" s="340"/>
      <c r="H192" s="340"/>
      <c r="I192" s="340"/>
      <c r="J192" s="340"/>
      <c r="K192" s="359"/>
    </row>
    <row r="193" ht="18.75" customHeight="1">
      <c r="B193" s="305"/>
      <c r="C193" s="309"/>
      <c r="D193" s="309"/>
      <c r="E193" s="309"/>
      <c r="F193" s="330"/>
      <c r="G193" s="309"/>
      <c r="H193" s="309"/>
      <c r="I193" s="309"/>
      <c r="J193" s="309"/>
      <c r="K193" s="305"/>
    </row>
    <row r="194" ht="18.75" customHeight="1">
      <c r="B194" s="305"/>
      <c r="C194" s="309"/>
      <c r="D194" s="309"/>
      <c r="E194" s="309"/>
      <c r="F194" s="330"/>
      <c r="G194" s="309"/>
      <c r="H194" s="309"/>
      <c r="I194" s="309"/>
      <c r="J194" s="309"/>
      <c r="K194" s="305"/>
    </row>
    <row r="195" ht="18.75" customHeight="1">
      <c r="B195" s="316"/>
      <c r="C195" s="316"/>
      <c r="D195" s="316"/>
      <c r="E195" s="316"/>
      <c r="F195" s="316"/>
      <c r="G195" s="316"/>
      <c r="H195" s="316"/>
      <c r="I195" s="316"/>
      <c r="J195" s="316"/>
      <c r="K195" s="316"/>
    </row>
    <row r="196" ht="13.5">
      <c r="B196" s="295"/>
      <c r="C196" s="296"/>
      <c r="D196" s="296"/>
      <c r="E196" s="296"/>
      <c r="F196" s="296"/>
      <c r="G196" s="296"/>
      <c r="H196" s="296"/>
      <c r="I196" s="296"/>
      <c r="J196" s="296"/>
      <c r="K196" s="297"/>
    </row>
    <row r="197" ht="21">
      <c r="B197" s="298"/>
      <c r="C197" s="299" t="s">
        <v>1122</v>
      </c>
      <c r="D197" s="299"/>
      <c r="E197" s="299"/>
      <c r="F197" s="299"/>
      <c r="G197" s="299"/>
      <c r="H197" s="299"/>
      <c r="I197" s="299"/>
      <c r="J197" s="299"/>
      <c r="K197" s="300"/>
    </row>
    <row r="198" ht="25.5" customHeight="1">
      <c r="B198" s="298"/>
      <c r="C198" s="367" t="s">
        <v>1123</v>
      </c>
      <c r="D198" s="367"/>
      <c r="E198" s="367"/>
      <c r="F198" s="367" t="s">
        <v>1124</v>
      </c>
      <c r="G198" s="368"/>
      <c r="H198" s="367" t="s">
        <v>1125</v>
      </c>
      <c r="I198" s="367"/>
      <c r="J198" s="367"/>
      <c r="K198" s="300"/>
    </row>
    <row r="199" ht="5.25" customHeight="1">
      <c r="B199" s="331"/>
      <c r="C199" s="328"/>
      <c r="D199" s="328"/>
      <c r="E199" s="328"/>
      <c r="F199" s="328"/>
      <c r="G199" s="309"/>
      <c r="H199" s="328"/>
      <c r="I199" s="328"/>
      <c r="J199" s="328"/>
      <c r="K199" s="352"/>
    </row>
    <row r="200" ht="15" customHeight="1">
      <c r="B200" s="331"/>
      <c r="C200" s="309" t="s">
        <v>1115</v>
      </c>
      <c r="D200" s="309"/>
      <c r="E200" s="309"/>
      <c r="F200" s="330" t="s">
        <v>44</v>
      </c>
      <c r="G200" s="309"/>
      <c r="H200" s="309" t="s">
        <v>1126</v>
      </c>
      <c r="I200" s="309"/>
      <c r="J200" s="309"/>
      <c r="K200" s="352"/>
    </row>
    <row r="201" ht="15" customHeight="1">
      <c r="B201" s="331"/>
      <c r="C201" s="337"/>
      <c r="D201" s="309"/>
      <c r="E201" s="309"/>
      <c r="F201" s="330" t="s">
        <v>45</v>
      </c>
      <c r="G201" s="309"/>
      <c r="H201" s="309" t="s">
        <v>1127</v>
      </c>
      <c r="I201" s="309"/>
      <c r="J201" s="309"/>
      <c r="K201" s="352"/>
    </row>
    <row r="202" ht="15" customHeight="1">
      <c r="B202" s="331"/>
      <c r="C202" s="337"/>
      <c r="D202" s="309"/>
      <c r="E202" s="309"/>
      <c r="F202" s="330" t="s">
        <v>48</v>
      </c>
      <c r="G202" s="309"/>
      <c r="H202" s="309" t="s">
        <v>1128</v>
      </c>
      <c r="I202" s="309"/>
      <c r="J202" s="309"/>
      <c r="K202" s="352"/>
    </row>
    <row r="203" ht="15" customHeight="1">
      <c r="B203" s="331"/>
      <c r="C203" s="309"/>
      <c r="D203" s="309"/>
      <c r="E203" s="309"/>
      <c r="F203" s="330" t="s">
        <v>46</v>
      </c>
      <c r="G203" s="309"/>
      <c r="H203" s="309" t="s">
        <v>1129</v>
      </c>
      <c r="I203" s="309"/>
      <c r="J203" s="309"/>
      <c r="K203" s="352"/>
    </row>
    <row r="204" ht="15" customHeight="1">
      <c r="B204" s="331"/>
      <c r="C204" s="309"/>
      <c r="D204" s="309"/>
      <c r="E204" s="309"/>
      <c r="F204" s="330" t="s">
        <v>47</v>
      </c>
      <c r="G204" s="309"/>
      <c r="H204" s="309" t="s">
        <v>1130</v>
      </c>
      <c r="I204" s="309"/>
      <c r="J204" s="309"/>
      <c r="K204" s="352"/>
    </row>
    <row r="205" ht="15" customHeight="1">
      <c r="B205" s="331"/>
      <c r="C205" s="309"/>
      <c r="D205" s="309"/>
      <c r="E205" s="309"/>
      <c r="F205" s="330"/>
      <c r="G205" s="309"/>
      <c r="H205" s="309"/>
      <c r="I205" s="309"/>
      <c r="J205" s="309"/>
      <c r="K205" s="352"/>
    </row>
    <row r="206" ht="15" customHeight="1">
      <c r="B206" s="331"/>
      <c r="C206" s="309" t="s">
        <v>1071</v>
      </c>
      <c r="D206" s="309"/>
      <c r="E206" s="309"/>
      <c r="F206" s="330" t="s">
        <v>80</v>
      </c>
      <c r="G206" s="309"/>
      <c r="H206" s="309" t="s">
        <v>1131</v>
      </c>
      <c r="I206" s="309"/>
      <c r="J206" s="309"/>
      <c r="K206" s="352"/>
    </row>
    <row r="207" ht="15" customHeight="1">
      <c r="B207" s="331"/>
      <c r="C207" s="337"/>
      <c r="D207" s="309"/>
      <c r="E207" s="309"/>
      <c r="F207" s="330" t="s">
        <v>968</v>
      </c>
      <c r="G207" s="309"/>
      <c r="H207" s="309" t="s">
        <v>969</v>
      </c>
      <c r="I207" s="309"/>
      <c r="J207" s="309"/>
      <c r="K207" s="352"/>
    </row>
    <row r="208" ht="15" customHeight="1">
      <c r="B208" s="331"/>
      <c r="C208" s="309"/>
      <c r="D208" s="309"/>
      <c r="E208" s="309"/>
      <c r="F208" s="330" t="s">
        <v>966</v>
      </c>
      <c r="G208" s="309"/>
      <c r="H208" s="309" t="s">
        <v>1132</v>
      </c>
      <c r="I208" s="309"/>
      <c r="J208" s="309"/>
      <c r="K208" s="352"/>
    </row>
    <row r="209" ht="15" customHeight="1">
      <c r="B209" s="369"/>
      <c r="C209" s="337"/>
      <c r="D209" s="337"/>
      <c r="E209" s="337"/>
      <c r="F209" s="330" t="s">
        <v>970</v>
      </c>
      <c r="G209" s="315"/>
      <c r="H209" s="356" t="s">
        <v>971</v>
      </c>
      <c r="I209" s="356"/>
      <c r="J209" s="356"/>
      <c r="K209" s="370"/>
    </row>
    <row r="210" ht="15" customHeight="1">
      <c r="B210" s="369"/>
      <c r="C210" s="337"/>
      <c r="D210" s="337"/>
      <c r="E210" s="337"/>
      <c r="F210" s="330" t="s">
        <v>972</v>
      </c>
      <c r="G210" s="315"/>
      <c r="H210" s="356" t="s">
        <v>743</v>
      </c>
      <c r="I210" s="356"/>
      <c r="J210" s="356"/>
      <c r="K210" s="370"/>
    </row>
    <row r="211" ht="15" customHeight="1">
      <c r="B211" s="369"/>
      <c r="C211" s="337"/>
      <c r="D211" s="337"/>
      <c r="E211" s="337"/>
      <c r="F211" s="371"/>
      <c r="G211" s="315"/>
      <c r="H211" s="372"/>
      <c r="I211" s="372"/>
      <c r="J211" s="372"/>
      <c r="K211" s="370"/>
    </row>
    <row r="212" ht="15" customHeight="1">
      <c r="B212" s="369"/>
      <c r="C212" s="309" t="s">
        <v>1095</v>
      </c>
      <c r="D212" s="337"/>
      <c r="E212" s="337"/>
      <c r="F212" s="330">
        <v>1</v>
      </c>
      <c r="G212" s="315"/>
      <c r="H212" s="356" t="s">
        <v>1133</v>
      </c>
      <c r="I212" s="356"/>
      <c r="J212" s="356"/>
      <c r="K212" s="370"/>
    </row>
    <row r="213" ht="15" customHeight="1">
      <c r="B213" s="369"/>
      <c r="C213" s="337"/>
      <c r="D213" s="337"/>
      <c r="E213" s="337"/>
      <c r="F213" s="330">
        <v>2</v>
      </c>
      <c r="G213" s="315"/>
      <c r="H213" s="356" t="s">
        <v>1134</v>
      </c>
      <c r="I213" s="356"/>
      <c r="J213" s="356"/>
      <c r="K213" s="370"/>
    </row>
    <row r="214" ht="15" customHeight="1">
      <c r="B214" s="369"/>
      <c r="C214" s="337"/>
      <c r="D214" s="337"/>
      <c r="E214" s="337"/>
      <c r="F214" s="330">
        <v>3</v>
      </c>
      <c r="G214" s="315"/>
      <c r="H214" s="356" t="s">
        <v>1135</v>
      </c>
      <c r="I214" s="356"/>
      <c r="J214" s="356"/>
      <c r="K214" s="370"/>
    </row>
    <row r="215" ht="15" customHeight="1">
      <c r="B215" s="369"/>
      <c r="C215" s="337"/>
      <c r="D215" s="337"/>
      <c r="E215" s="337"/>
      <c r="F215" s="330">
        <v>4</v>
      </c>
      <c r="G215" s="315"/>
      <c r="H215" s="356" t="s">
        <v>1136</v>
      </c>
      <c r="I215" s="356"/>
      <c r="J215" s="356"/>
      <c r="K215" s="370"/>
    </row>
    <row r="216" ht="12.75" customHeight="1">
      <c r="B216" s="373"/>
      <c r="C216" s="374"/>
      <c r="D216" s="374"/>
      <c r="E216" s="374"/>
      <c r="F216" s="374"/>
      <c r="G216" s="374"/>
      <c r="H216" s="374"/>
      <c r="I216" s="374"/>
      <c r="J216" s="374"/>
      <c r="K216" s="375"/>
    </row>
  </sheetData>
  <sheetProtection autoFilter="0" deleteColumns="0" deleteRows="0" formatCells="0" formatColumns="0" formatRows="0" insertColumns="0" insertHyperlinks="0" insertRows="0" pivotTables="0" sort="0"/>
  <mergeCells count="77">
    <mergeCell ref="H208:J208"/>
    <mergeCell ref="H203:J203"/>
    <mergeCell ref="H201:J201"/>
    <mergeCell ref="H212:J212"/>
    <mergeCell ref="H214:J214"/>
    <mergeCell ref="H215:J215"/>
    <mergeCell ref="H213:J213"/>
    <mergeCell ref="H210:J210"/>
    <mergeCell ref="H209:J209"/>
    <mergeCell ref="H207:J207"/>
    <mergeCell ref="H198:J198"/>
    <mergeCell ref="C163:J163"/>
    <mergeCell ref="C120:J120"/>
    <mergeCell ref="C145:J145"/>
    <mergeCell ref="C197:J197"/>
    <mergeCell ref="H206:J206"/>
    <mergeCell ref="H204:J204"/>
    <mergeCell ref="H202:J202"/>
    <mergeCell ref="H200:J200"/>
    <mergeCell ref="D60:J60"/>
    <mergeCell ref="D63:J63"/>
    <mergeCell ref="D64:J64"/>
    <mergeCell ref="D66:J66"/>
    <mergeCell ref="D65:J65"/>
    <mergeCell ref="C100:J100"/>
    <mergeCell ref="D61:J61"/>
    <mergeCell ref="D67:J67"/>
    <mergeCell ref="D68:J68"/>
    <mergeCell ref="C73:J73"/>
    <mergeCell ref="C52:J52"/>
    <mergeCell ref="C53:J53"/>
    <mergeCell ref="C55:J55"/>
    <mergeCell ref="D56:J56"/>
    <mergeCell ref="D57:J57"/>
    <mergeCell ref="D58:J58"/>
    <mergeCell ref="D59:J59"/>
    <mergeCell ref="C50:J50"/>
    <mergeCell ref="G38:J38"/>
    <mergeCell ref="G39:J39"/>
    <mergeCell ref="G40:J40"/>
    <mergeCell ref="G41:J41"/>
    <mergeCell ref="G42:J42"/>
    <mergeCell ref="G43:J43"/>
    <mergeCell ref="D45:J45"/>
    <mergeCell ref="E46:J46"/>
    <mergeCell ref="E47:J47"/>
    <mergeCell ref="D33:J33"/>
    <mergeCell ref="G34:J34"/>
    <mergeCell ref="G35:J35"/>
    <mergeCell ref="D49:J49"/>
    <mergeCell ref="E48:J48"/>
    <mergeCell ref="G36:J36"/>
    <mergeCell ref="G37:J37"/>
    <mergeCell ref="C23:J23"/>
    <mergeCell ref="D25:J25"/>
    <mergeCell ref="D26:J26"/>
    <mergeCell ref="D28:J28"/>
    <mergeCell ref="D29:J29"/>
    <mergeCell ref="D31:J31"/>
    <mergeCell ref="C24:J24"/>
    <mergeCell ref="D32:J32"/>
    <mergeCell ref="F18:J18"/>
    <mergeCell ref="F21:J21"/>
    <mergeCell ref="D11:J11"/>
    <mergeCell ref="F19:J19"/>
    <mergeCell ref="F20:J20"/>
    <mergeCell ref="D14:J14"/>
    <mergeCell ref="D15:J15"/>
    <mergeCell ref="F16:J16"/>
    <mergeCell ref="F17:J17"/>
    <mergeCell ref="C9:J9"/>
    <mergeCell ref="D10:J10"/>
    <mergeCell ref="D13:J13"/>
    <mergeCell ref="C3:J3"/>
    <mergeCell ref="C4:J4"/>
    <mergeCell ref="C6:J6"/>
    <mergeCell ref="C7:J7"/>
  </mergeCells>
  <pageMargins left="0.5902778" right="0.5902778" top="0.5902778" bottom="0.5902778" header="0" footer="0"/>
  <pageSetup paperSize="9" orientation="portrait" scale="77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Vlastouvka\Eva</dc:creator>
  <cp:lastModifiedBy>Vlastouvka\Eva</cp:lastModifiedBy>
  <dcterms:created xsi:type="dcterms:W3CDTF">2018-02-20T22:51:18Z</dcterms:created>
  <dcterms:modified xsi:type="dcterms:W3CDTF">2018-02-20T22:51:29Z</dcterms:modified>
</cp:coreProperties>
</file>